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E:\Documentos\LUIS E\UNIVERSIDAD MILITAR NUEVA GRANADA\OVA ENTREGA\GESTIÓN FINANCIERA VFF\UNIDAD 3 - copia\ESTUDIO DE CASO PEDAGOGÍA ACTIVA\"/>
    </mc:Choice>
  </mc:AlternateContent>
  <xr:revisionPtr revIDLastSave="0" documentId="13_ncr:1_{401A5ABE-2141-4E29-A4D4-551F37F334DD}" xr6:coauthVersionLast="36" xr6:coauthVersionMax="36" xr10:uidLastSave="{00000000-0000-0000-0000-000000000000}"/>
  <bookViews>
    <workbookView xWindow="0" yWindow="0" windowWidth="28800" windowHeight="13020" xr2:uid="{00000000-000D-0000-FFFF-FFFF00000000}"/>
  </bookViews>
  <sheets>
    <sheet name="PRESENTACIÓN" sheetId="14" r:id="rId1"/>
    <sheet name="EST. SITUACIÓN FINANCIERA" sheetId="2" r:id="rId2"/>
    <sheet name="ESTADO DE RESULTADOS" sheetId="3" r:id="rId3"/>
    <sheet name="EST. FUENTES Y USOS" sheetId="7" r:id="rId4"/>
    <sheet name="EST. FLUJO DE EFECTIVO" sheetId="8" r:id="rId5"/>
    <sheet name="EST. SIT. FIN. AN. VERTICAL" sheetId="4" r:id="rId6"/>
    <sheet name="EST.  SIT. FIN. AN. HORIZONTAL" sheetId="5" r:id="rId7"/>
    <sheet name="EST RESUL AN. VERTICAL" sheetId="9" r:id="rId8"/>
    <sheet name="EST. RESUL AN. HORIZONTAL" sheetId="10" r:id="rId9"/>
    <sheet name="INDICADORES DE LIQUIDEZ" sheetId="6" r:id="rId10"/>
    <sheet name="INDICADORES DE RENTABILIDAD" sheetId="11" r:id="rId11"/>
    <sheet name="INDICADORES DE ENDEUDAMIENTO" sheetId="12" r:id="rId12"/>
    <sheet name="INDICADORES DE ACTIVIDAD" sheetId="13" r:id="rId13"/>
    <sheet name="GAO" sheetId="15" r:id="rId14"/>
    <sheet name="GAF" sheetId="16" r:id="rId15"/>
    <sheet name="GAT" sheetId="17" r:id="rId16"/>
    <sheet name="VALOR DE LA EMPRESA CON DEUDA" sheetId="18" r:id="rId17"/>
    <sheet name="OBSERVACIONES FINALES" sheetId="20" r:id="rId18"/>
  </sheets>
  <externalReferences>
    <externalReference r:id="rId19"/>
  </externalReferences>
  <definedNames>
    <definedName name="_xlnm.Print_Area" localSheetId="4">'EST. FLUJO DE EFECTIVO'!$D$4:$H$53</definedName>
    <definedName name="_xlnm.Print_Area" localSheetId="3">'EST. FUENTES Y USOS'!#REF!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9" i="17" l="1"/>
  <c r="E17" i="17"/>
  <c r="E15" i="17"/>
  <c r="D13" i="16"/>
  <c r="D13" i="15"/>
  <c r="F15" i="7" l="1"/>
  <c r="F16" i="7"/>
  <c r="F17" i="7"/>
  <c r="F18" i="7"/>
  <c r="F19" i="7"/>
  <c r="F20" i="7"/>
  <c r="F21" i="7"/>
  <c r="F22" i="7"/>
  <c r="F23" i="7"/>
  <c r="F24" i="7"/>
  <c r="F8" i="7"/>
  <c r="E8" i="7"/>
  <c r="D33" i="3" l="1"/>
  <c r="E29" i="7" s="1"/>
  <c r="D29" i="3"/>
  <c r="D29" i="9" s="1"/>
  <c r="D29" i="10" s="1"/>
  <c r="D27" i="3"/>
  <c r="D27" i="9" s="1"/>
  <c r="D27" i="10" s="1"/>
  <c r="D26" i="3"/>
  <c r="D26" i="9" s="1"/>
  <c r="D26" i="10" s="1"/>
  <c r="D25" i="3"/>
  <c r="D25" i="9" s="1"/>
  <c r="D25" i="10" s="1"/>
  <c r="D24" i="3"/>
  <c r="D24" i="9" s="1"/>
  <c r="D24" i="10" s="1"/>
  <c r="D23" i="3"/>
  <c r="D23" i="9" s="1"/>
  <c r="D23" i="10" s="1"/>
  <c r="D20" i="3"/>
  <c r="D20" i="9" s="1"/>
  <c r="D20" i="10" s="1"/>
  <c r="D19" i="3"/>
  <c r="D19" i="9" s="1"/>
  <c r="D19" i="10" s="1"/>
  <c r="D18" i="3"/>
  <c r="D18" i="9" s="1"/>
  <c r="D18" i="10" s="1"/>
  <c r="D17" i="3"/>
  <c r="D17" i="9" s="1"/>
  <c r="D17" i="10" s="1"/>
  <c r="D16" i="3"/>
  <c r="D16" i="9" s="1"/>
  <c r="D16" i="10" s="1"/>
  <c r="D13" i="3"/>
  <c r="D13" i="9" s="1"/>
  <c r="D13" i="10" s="1"/>
  <c r="D12" i="3"/>
  <c r="D12" i="9" s="1"/>
  <c r="D12" i="10" s="1"/>
  <c r="D54" i="2"/>
  <c r="D54" i="4" s="1"/>
  <c r="D54" i="5" s="1"/>
  <c r="D53" i="2"/>
  <c r="D53" i="4" s="1"/>
  <c r="D53" i="5" s="1"/>
  <c r="D47" i="2"/>
  <c r="D47" i="4" s="1"/>
  <c r="D47" i="5" s="1"/>
  <c r="D43" i="2"/>
  <c r="E23" i="7" s="1"/>
  <c r="D42" i="2"/>
  <c r="E22" i="7" s="1"/>
  <c r="D41" i="2"/>
  <c r="E21" i="7" s="1"/>
  <c r="D40" i="2"/>
  <c r="E20" i="7" s="1"/>
  <c r="D39" i="2"/>
  <c r="E19" i="7" s="1"/>
  <c r="D38" i="2"/>
  <c r="E18" i="7" s="1"/>
  <c r="D37" i="2"/>
  <c r="E17" i="7" s="1"/>
  <c r="D36" i="2"/>
  <c r="E16" i="7" s="1"/>
  <c r="D28" i="2"/>
  <c r="E27" i="7" s="1"/>
  <c r="D27" i="2"/>
  <c r="D27" i="4" s="1"/>
  <c r="D27" i="5" s="1"/>
  <c r="D26" i="2"/>
  <c r="D26" i="4" s="1"/>
  <c r="D26" i="5" s="1"/>
  <c r="D25" i="2"/>
  <c r="D25" i="4" s="1"/>
  <c r="D25" i="5" s="1"/>
  <c r="D24" i="2"/>
  <c r="D24" i="4" s="1"/>
  <c r="D24" i="5" s="1"/>
  <c r="D23" i="2"/>
  <c r="D23" i="4" s="1"/>
  <c r="D23" i="5" s="1"/>
  <c r="D22" i="2"/>
  <c r="H17" i="2"/>
  <c r="F14" i="7" s="1"/>
  <c r="H16" i="2"/>
  <c r="F13" i="7" s="1"/>
  <c r="H15" i="2"/>
  <c r="F12" i="7" s="1"/>
  <c r="H14" i="2"/>
  <c r="F11" i="7" s="1"/>
  <c r="H13" i="2"/>
  <c r="F10" i="7" s="1"/>
  <c r="D17" i="2"/>
  <c r="D16" i="2"/>
  <c r="D15" i="2"/>
  <c r="E12" i="7" s="1"/>
  <c r="D14" i="2"/>
  <c r="D13" i="2"/>
  <c r="E10" i="7" s="1"/>
  <c r="D38" i="4" l="1"/>
  <c r="D38" i="5" s="1"/>
  <c r="D42" i="4"/>
  <c r="D42" i="5" s="1"/>
  <c r="E15" i="7"/>
  <c r="D13" i="4"/>
  <c r="D13" i="5" s="1"/>
  <c r="D28" i="4"/>
  <c r="D28" i="5" s="1"/>
  <c r="D39" i="4"/>
  <c r="D39" i="5" s="1"/>
  <c r="D43" i="4"/>
  <c r="D43" i="5" s="1"/>
  <c r="D33" i="9"/>
  <c r="D33" i="10" s="1"/>
  <c r="D15" i="4"/>
  <c r="D15" i="5" s="1"/>
  <c r="D36" i="4"/>
  <c r="D36" i="5" s="1"/>
  <c r="D40" i="4"/>
  <c r="D40" i="5" s="1"/>
  <c r="D14" i="4"/>
  <c r="D14" i="5" s="1"/>
  <c r="E11" i="7"/>
  <c r="D16" i="4"/>
  <c r="D16" i="5" s="1"/>
  <c r="E13" i="7"/>
  <c r="D17" i="4"/>
  <c r="D17" i="5" s="1"/>
  <c r="E14" i="7"/>
  <c r="D22" i="4"/>
  <c r="D22" i="5" s="1"/>
  <c r="D37" i="4"/>
  <c r="D37" i="5" s="1"/>
  <c r="D41" i="4"/>
  <c r="D41" i="5" s="1"/>
  <c r="H11" i="10"/>
  <c r="D11" i="10"/>
  <c r="E39" i="8"/>
  <c r="H11" i="3"/>
  <c r="I10" i="4" s="1"/>
  <c r="H10" i="5" s="1"/>
  <c r="D11" i="3"/>
  <c r="D10" i="4" s="1"/>
  <c r="D10" i="5" s="1"/>
  <c r="D24" i="7"/>
  <c r="D27" i="7"/>
  <c r="D26" i="7"/>
  <c r="M2" i="3"/>
  <c r="I11" i="9"/>
  <c r="G5" i="6" s="1"/>
  <c r="G6" i="11" s="1"/>
  <c r="G6" i="12" s="1"/>
  <c r="D11" i="9"/>
  <c r="E5" i="6" s="1"/>
  <c r="E6" i="11" s="1"/>
  <c r="E6" i="12" s="1"/>
  <c r="Q2" i="9"/>
  <c r="E27" i="8"/>
  <c r="E26" i="8"/>
  <c r="E25" i="8"/>
  <c r="E23" i="8"/>
  <c r="E22" i="8"/>
  <c r="E20" i="8"/>
  <c r="E19" i="8"/>
  <c r="E18" i="8"/>
  <c r="E17" i="8"/>
  <c r="E16" i="8"/>
  <c r="E14" i="8"/>
  <c r="D23" i="7"/>
  <c r="D22" i="7"/>
  <c r="D21" i="7"/>
  <c r="D20" i="7"/>
  <c r="D19" i="7"/>
  <c r="D18" i="7"/>
  <c r="D17" i="7"/>
  <c r="D16" i="7"/>
  <c r="D15" i="7"/>
  <c r="D14" i="7"/>
  <c r="D13" i="7"/>
  <c r="D12" i="7"/>
  <c r="D11" i="7"/>
  <c r="D10" i="7"/>
  <c r="I30" i="10" l="1"/>
  <c r="I34" i="10"/>
  <c r="J30" i="9"/>
  <c r="J34" i="9"/>
  <c r="E14" i="9" l="1"/>
  <c r="E28" i="9" s="1"/>
  <c r="E14" i="10"/>
  <c r="I14" i="10"/>
  <c r="I31" i="10"/>
  <c r="J14" i="9"/>
  <c r="J31" i="9"/>
  <c r="J32" i="9" s="1"/>
  <c r="E28" i="10" l="1"/>
  <c r="E30" i="10" s="1"/>
  <c r="I32" i="10"/>
  <c r="I28" i="10"/>
  <c r="E30" i="9"/>
  <c r="J28" i="9"/>
  <c r="E31" i="10" l="1"/>
  <c r="E32" i="10" s="1"/>
  <c r="E31" i="9"/>
  <c r="E34" i="10" l="1"/>
  <c r="E32" i="9"/>
  <c r="E34" i="9" l="1"/>
  <c r="I55" i="5" l="1"/>
  <c r="I48" i="5"/>
  <c r="E48" i="5"/>
  <c r="I18" i="5"/>
  <c r="E18" i="5"/>
  <c r="J55" i="4"/>
  <c r="E48" i="4"/>
  <c r="E18" i="4"/>
  <c r="E48" i="2"/>
  <c r="E24" i="7" s="1"/>
  <c r="E29" i="2" l="1"/>
  <c r="I29" i="2"/>
  <c r="E18" i="2"/>
  <c r="E29" i="4"/>
  <c r="E31" i="4" s="1"/>
  <c r="J48" i="4"/>
  <c r="E29" i="5"/>
  <c r="E31" i="5" s="1"/>
  <c r="I29" i="5"/>
  <c r="I44" i="5"/>
  <c r="I50" i="5" s="1"/>
  <c r="I57" i="5" s="1"/>
  <c r="E55" i="5"/>
  <c r="J18" i="4"/>
  <c r="J29" i="4"/>
  <c r="J44" i="4"/>
  <c r="I18" i="2"/>
  <c r="H15" i="6" s="1"/>
  <c r="I55" i="2"/>
  <c r="I44" i="2"/>
  <c r="I48" i="2"/>
  <c r="I34" i="3"/>
  <c r="I31" i="2" l="1"/>
  <c r="E31" i="2"/>
  <c r="I31" i="5"/>
  <c r="J31" i="4"/>
  <c r="J50" i="4"/>
  <c r="E55" i="4"/>
  <c r="E14" i="3"/>
  <c r="I14" i="3"/>
  <c r="I50" i="2"/>
  <c r="J57" i="4" l="1"/>
  <c r="I28" i="3"/>
  <c r="E28" i="3"/>
  <c r="I57" i="2"/>
  <c r="E30" i="3" l="1"/>
  <c r="I30" i="3"/>
  <c r="I31" i="3" l="1"/>
  <c r="I32" i="3" s="1"/>
  <c r="E31" i="3"/>
  <c r="E32" i="3" l="1"/>
  <c r="E26" i="7" s="1"/>
  <c r="E28" i="7" s="1"/>
  <c r="H31" i="7" l="1"/>
  <c r="E44" i="4"/>
  <c r="I31" i="7"/>
  <c r="E44" i="5"/>
  <c r="E34" i="3"/>
  <c r="E44" i="2"/>
  <c r="E50" i="5" l="1"/>
  <c r="E50" i="4"/>
  <c r="E50" i="2"/>
  <c r="E55" i="2"/>
  <c r="E57" i="4" l="1"/>
  <c r="E57" i="5"/>
  <c r="E57" i="2"/>
</calcChain>
</file>

<file path=xl/sharedStrings.xml><?xml version="1.0" encoding="utf-8"?>
<sst xmlns="http://schemas.openxmlformats.org/spreadsheetml/2006/main" count="468" uniqueCount="178">
  <si>
    <t>CONSORCIO GASOSS S.A</t>
  </si>
  <si>
    <t>NIT 900.152.45X-1</t>
  </si>
  <si>
    <t>ESTADO DE RESULTADOS</t>
  </si>
  <si>
    <t>ESTADO DE FLUJO DE EFECTIVO</t>
  </si>
  <si>
    <t>CAMBIOS EN EL ESTADO DE FUENTES Y USOS</t>
  </si>
  <si>
    <t xml:space="preserve">                                 FLUJO DE EFECTIVO PROVENIENTE DE LAS ACTIVIDADES OPERATIVAS</t>
  </si>
  <si>
    <t xml:space="preserve">AL 31 DE DICIEMBRE DE </t>
  </si>
  <si>
    <t>FUENTES</t>
  </si>
  <si>
    <t>USOS</t>
  </si>
  <si>
    <t>UTILIDAD NETA</t>
  </si>
  <si>
    <t>ADICIONES A LA UTILIDAD NETA</t>
  </si>
  <si>
    <t>DEPRECIACIÓN</t>
  </si>
  <si>
    <t>INCREMENTOS OBLIGACIONES</t>
  </si>
  <si>
    <t>SUSTRACCIONES A LA UTILIDAD NETA</t>
  </si>
  <si>
    <t>CLIENTES</t>
  </si>
  <si>
    <t>INCREMENTOS EXISTENCIAS</t>
  </si>
  <si>
    <t>FLUJO NETO DE EFECTIVO PROVENIENTE DE LAS OPERACIONES</t>
  </si>
  <si>
    <t>INFORMACION DEL ESTADO DE RESULTADOS</t>
  </si>
  <si>
    <t>FLUJO DE EFECTIVO PROVENIENTE DE LAS ACTIVIDADES DE INVERSIÓN A LARGO PLAZO</t>
  </si>
  <si>
    <t>ADQUISICIÓN DE ACTIVOS</t>
  </si>
  <si>
    <t>FLUJO NETO DE EFECTIVO PROVENIENTE DE LAS ACTIVIDADES DE INVERSIÓN A LARGO PLAZO</t>
  </si>
  <si>
    <t>Gerente</t>
  </si>
  <si>
    <t xml:space="preserve">FLUJO DE FECTIVO BRUTO PROVENIENTE DE LAS OPERACIONES </t>
  </si>
  <si>
    <t>FLUJO DE EFECTIVO PROVENIENTES DE LAS ACTIVIDADES DE FINANCIAMIENTO</t>
  </si>
  <si>
    <t>PAGO DIVIDENDOS</t>
  </si>
  <si>
    <t xml:space="preserve"> INCREMENTO DE PASIVOS</t>
  </si>
  <si>
    <t>Totales</t>
  </si>
  <si>
    <t>Contador Público</t>
  </si>
  <si>
    <t>FLUJO NETO DE EFECTIVO PROVENIENTES DE LAS ACTIVIDADES DE FINANCIAMIENTO</t>
  </si>
  <si>
    <t>TOTAL EFECTIVO GENERADO EN EL PERIODO</t>
  </si>
  <si>
    <t>EFECTIVO Y VALORES NEGOCIABLES AÑO 1</t>
  </si>
  <si>
    <t>EFECTIVO Y VALORES NEGOCIABLES AÑO 2</t>
  </si>
  <si>
    <t>ESTADO DE SITUACION FINANCIERA</t>
  </si>
  <si>
    <t>ACTIVOS</t>
  </si>
  <si>
    <t>ACTIVOS CIRCULANTES</t>
  </si>
  <si>
    <t>EFECTIVO Y SUS EQUIVALENTES</t>
  </si>
  <si>
    <t>OTRAS CUENTAS POR PAGAR</t>
  </si>
  <si>
    <t>CUENTAS POR COBRAR EMPLEADOS</t>
  </si>
  <si>
    <t>EXISTENCIAS</t>
  </si>
  <si>
    <t>TOTAL ACTIVOS CIRCULANTES</t>
  </si>
  <si>
    <t>INMOVILIZADO</t>
  </si>
  <si>
    <t>PROPIEDAD PLANTA Y EQUIPO</t>
  </si>
  <si>
    <t>TERRENOS</t>
  </si>
  <si>
    <t>EDIFICACIONES</t>
  </si>
  <si>
    <t>MAQUINARIA Y EQUIPO</t>
  </si>
  <si>
    <t>VEHICULOS</t>
  </si>
  <si>
    <t>EQUIPO DE COMPUTO</t>
  </si>
  <si>
    <t>MUEBLES Y ENSERES</t>
  </si>
  <si>
    <t>TOTAL INMOVILIZADO</t>
  </si>
  <si>
    <t>TOTAL ACTIVO</t>
  </si>
  <si>
    <t>PASIVO Y PATRIMONIO</t>
  </si>
  <si>
    <t>PASIVO CIRCULANTE</t>
  </si>
  <si>
    <t>IMPUESTOS POR PAGAR</t>
  </si>
  <si>
    <t>OBLIGACIONES FINANCIERAS CORTO PLAZO</t>
  </si>
  <si>
    <t>OBLIGACIONES FINANCIERAS LARGO PLAZO</t>
  </si>
  <si>
    <t>PROVEEDORES NAL.</t>
  </si>
  <si>
    <t>PROVEEDORES EXT.</t>
  </si>
  <si>
    <t>OBLIGACIONES LABORALES</t>
  </si>
  <si>
    <t>GASTOS POR PAGAR</t>
  </si>
  <si>
    <t>ACREEDORES VARIOS</t>
  </si>
  <si>
    <t>TOTAL PASIVO CIRCULANTE</t>
  </si>
  <si>
    <t>PASIVOS A LARGO PLAZO</t>
  </si>
  <si>
    <t>BONOS</t>
  </si>
  <si>
    <t>TOTAL PASIVOS A LARGO PLAZO</t>
  </si>
  <si>
    <t>TOTAL PASIVO</t>
  </si>
  <si>
    <t>PATRIMONIO</t>
  </si>
  <si>
    <t>CAPITAL SOCIAL</t>
  </si>
  <si>
    <t>UTILIDADES RETENIDAS</t>
  </si>
  <si>
    <t>TOTAL PATRIMONIO</t>
  </si>
  <si>
    <t>TOTAL PASIVO Y PATRIMONIO</t>
  </si>
  <si>
    <t>VENTAS NETAS</t>
  </si>
  <si>
    <t>COSTO DE VENTAS</t>
  </si>
  <si>
    <t>UTILIDAD BRUTA</t>
  </si>
  <si>
    <t>GASTOS OPERACIONALES DE ADMON</t>
  </si>
  <si>
    <t>SALARIOS</t>
  </si>
  <si>
    <t>HONORARIOS</t>
  </si>
  <si>
    <t>OTROS GASTOS</t>
  </si>
  <si>
    <t>IMPUESTOS</t>
  </si>
  <si>
    <t>GASTOS DE VENTAS</t>
  </si>
  <si>
    <t>SUELDOS</t>
  </si>
  <si>
    <t>GASTOS DE VIAJES</t>
  </si>
  <si>
    <t>PUBLICIDAD</t>
  </si>
  <si>
    <t>GASTOS DIVERSOS</t>
  </si>
  <si>
    <t>UAII</t>
  </si>
  <si>
    <t>INTERESES</t>
  </si>
  <si>
    <t>UAI</t>
  </si>
  <si>
    <t xml:space="preserve">IMPUESTO </t>
  </si>
  <si>
    <t>UTILIDADES DISPONIBLES PARA ACCIONISTAS</t>
  </si>
  <si>
    <t>DIVIDENDOS COMUNES</t>
  </si>
  <si>
    <t>ADICIÓN A LAS UTILIDADES RETENIDAS</t>
  </si>
  <si>
    <t>DATOS POR ACCIÓN</t>
  </si>
  <si>
    <t>PRECIO DE LAS ACCIONES COMUNES</t>
  </si>
  <si>
    <t>UTILIDADES POR ACCIÓN</t>
  </si>
  <si>
    <t>DIVIDENDO POR ACCIÓN</t>
  </si>
  <si>
    <t>Análisis vertical</t>
  </si>
  <si>
    <t>Análisis Horizontal</t>
  </si>
  <si>
    <t>DEL 01 ENERO AL 31 DE DICIEMBRE  DE 2016</t>
  </si>
  <si>
    <t>Indicadores de liquidez</t>
  </si>
  <si>
    <t>Pasivo corriente</t>
  </si>
  <si>
    <t>Activo corriente</t>
  </si>
  <si>
    <t>Prueba Acida</t>
  </si>
  <si>
    <t>Activo corriente - Existencias</t>
  </si>
  <si>
    <t>Capital de trabajo neto</t>
  </si>
  <si>
    <t>Activos corrientes - pasivos corrientes operativos</t>
  </si>
  <si>
    <t>Beneficio neto</t>
  </si>
  <si>
    <t>Activo total</t>
  </si>
  <si>
    <t>Rentabilidad neta</t>
  </si>
  <si>
    <t>Indicadores de rentabilidad</t>
  </si>
  <si>
    <t>Margen Bruto</t>
  </si>
  <si>
    <t>Ventas - Costo de ventas</t>
  </si>
  <si>
    <t xml:space="preserve">Ventas </t>
  </si>
  <si>
    <t>Margen operacional</t>
  </si>
  <si>
    <t>Beneficio operacional</t>
  </si>
  <si>
    <t>Patrimonio</t>
  </si>
  <si>
    <t>Indicadores de endeudamiento</t>
  </si>
  <si>
    <t>Deuda a Patrimonio</t>
  </si>
  <si>
    <t>Pasivo total</t>
  </si>
  <si>
    <t>Pasivo total*100</t>
  </si>
  <si>
    <t>Deuda</t>
  </si>
  <si>
    <t>Activo Total</t>
  </si>
  <si>
    <t>Pasivo total *100</t>
  </si>
  <si>
    <t>Pasivo corriente *100</t>
  </si>
  <si>
    <t>Indicadores de Actividad</t>
  </si>
  <si>
    <t>Existencias promedio</t>
  </si>
  <si>
    <t>Cuentas por cobrar promedio</t>
  </si>
  <si>
    <t>Periodo de cobro</t>
  </si>
  <si>
    <t>Cuentas por cobro promedio*365</t>
  </si>
  <si>
    <t>Ventas de crédito</t>
  </si>
  <si>
    <t>Razón Corriente</t>
  </si>
  <si>
    <t>Composición del endeudamiento</t>
  </si>
  <si>
    <t>Rotación de inventarios</t>
  </si>
  <si>
    <t>Costo de mercancía vendida</t>
  </si>
  <si>
    <t>Rotación de cartera</t>
  </si>
  <si>
    <t>Ventas a crédito</t>
  </si>
  <si>
    <t>OTRAS CUENTAS POR COBRAR</t>
  </si>
  <si>
    <t xml:space="preserve">DEL 01 ENERO AL 31 DE DICIEMBRE  DE </t>
  </si>
  <si>
    <r>
      <t xml:space="preserve">Esta actividad  se trata de estudiar a la empresa   denominada </t>
    </r>
    <r>
      <rPr>
        <b/>
        <i/>
        <sz val="12"/>
        <color rgb="FF000000"/>
        <rFont val="Arial"/>
        <family val="2"/>
      </rPr>
      <t>CONSORCIO GASOSS S.A</t>
    </r>
    <r>
      <rPr>
        <sz val="12"/>
        <color rgb="FF000000"/>
        <rFont val="Arial"/>
        <family val="2"/>
      </rPr>
      <t xml:space="preserve">, dicha entidad es una empresa comercializadora de productos de aseo para empresas y centros comerciales y, sus principales mercados están en Venezuela con el 45%, Ecuador con el 28% y  el mercado local con el 27%. </t>
    </r>
  </si>
  <si>
    <t>Es fundamental la entrega detallada de dichos comentarios por cada uno de estos.</t>
  </si>
  <si>
    <t>2, Cambios en el estado de Situación Financiera en valor absoluto y valor porcentual (análisis vertical y análisis horizontal)</t>
  </si>
  <si>
    <t>3, Cambios el estado de fuentes y usos</t>
  </si>
  <si>
    <t>2, Estado de fuentes y usos</t>
  </si>
  <si>
    <t>3, Estado de flujo de efectivo</t>
  </si>
  <si>
    <t>Es necesario  obtener los siguientes estados financieros:</t>
  </si>
  <si>
    <t>1. Análisis vertical y horizontal del Estado de Situación financiera y estado de resultados</t>
  </si>
  <si>
    <t xml:space="preserve">4, Los indicadores financieros </t>
  </si>
  <si>
    <t>1, Los cambios en el estado de resultados en valor absoluto y valor porcentual (análisis vertical y análisis  horizontal)</t>
  </si>
  <si>
    <t>4, Cambios en cada uno de los indicadores financieros.</t>
  </si>
  <si>
    <t>5, GAO; GAF Y GAT</t>
  </si>
  <si>
    <t>6, Hacer comparación de estas observaciones con sus observaciones realizadas en la Unidad 2 en el ejercicio denominado "Finanzas empresariales"</t>
  </si>
  <si>
    <t xml:space="preserve">7, Comentar la política de financiamiento interno (aumento de capital contable) y de la política de financiamiento externo (aumento de deudas a largo plazo) </t>
  </si>
  <si>
    <t>8, Hacer los comentarios de los cambios positivos y negativos que podría enfrentar la empresa en este nuevo escenario</t>
  </si>
  <si>
    <t>6,  El valor de la empresa con deuda y sin deuda en año 1,  año 2 y,  la proyección del año 2</t>
  </si>
  <si>
    <t>PROYECCIÓN AÑO 2</t>
  </si>
  <si>
    <t>AÑO 1</t>
  </si>
  <si>
    <t>GAO= Margen de contribución / Utilidad operacional</t>
  </si>
  <si>
    <t>GAF = UAAI / UAI</t>
  </si>
  <si>
    <t>Formulas</t>
  </si>
  <si>
    <t>GAO</t>
  </si>
  <si>
    <t>GAF</t>
  </si>
  <si>
    <t>GAT</t>
  </si>
  <si>
    <t>GAT ESTABLE= GAO*GAF</t>
  </si>
  <si>
    <t>GAT CON DISMINUCION DEL 15%</t>
  </si>
  <si>
    <t>GAT CON AUMENTO DEL 15%</t>
  </si>
  <si>
    <t>Valor de la empresa con los ajustes es de</t>
  </si>
  <si>
    <t>Valor de la empresa con los ajustes sin deuda es de</t>
  </si>
  <si>
    <t>Observaciones y/o comentarios</t>
  </si>
  <si>
    <t>Observaciones y/o comentarios Finales</t>
  </si>
  <si>
    <t>Estimados estudiantes</t>
  </si>
  <si>
    <t>Planteamiento</t>
  </si>
  <si>
    <t>En esta segunda parte del ejercicio denominado "Finanzas empresariales"  de la Unidad 2,  en el cual se presentan unas variaciones  basadas principalmente  en un incremento de las ventas y costos y, por consiguiente unos cambios en  algunos de los  rubros de los estados de:  Situación financiera, de Resultado y de fuentes y usos y, Flujo de efectivo y también en los indicadores financieros.</t>
  </si>
  <si>
    <t>Desarrollo</t>
  </si>
  <si>
    <t>Entregables</t>
  </si>
  <si>
    <t>Se deben determinar los cambios que se presentan en el punto procedimiento en comparación con los obtenidos en el ejercicio denominado "finanzas Empresariales" de la Unidad 2, estas deben hacerse en cada hoja.</t>
  </si>
  <si>
    <t>Conclusión</t>
  </si>
  <si>
    <t>Se busca que el estudiante tenga los conocimientos básicos sobre los diferentes análisis que se pueden obtener en una organización a partir de los estudios obtenidos de los estados financieros, de los indicadores financieros y la evaluaciones una empresa.</t>
  </si>
  <si>
    <t>Con el archivo denominado "Política de financiamiento.xlsx" se deben responder los requerimientos plateados en el citado ejercicio.</t>
  </si>
  <si>
    <t>Se le solicita sus apreciaciones sobre la situación general de la empresa, partiendo de los análisis de los diferentes estados financieros  y de los indicadores financieros anexos  y demás cálculos solicitados.</t>
  </si>
  <si>
    <t>5, Hacer la comparación entre los valores obtenidos al hacer la comparación entre los cálculos de la empresa con deuda y sin ella en el año1 , año  2 y la proyecciones año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</si>
</sst>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quot;$&quot;* #,##0.00_-;_-&quot;$&quot;* &quot;-&quot;??_-;_-@_-"/>
    <numFmt numFmtId="43" formatCode="_-* #,##0.00_-;\-* #,##0.00_-;_-* &quot;-&quot;??_-;_-@_-"/>
    <numFmt numFmtId="164" formatCode="_-* #,##0.0_-;\-* #,##0.0_-;_-* &quot;-&quot;??_-;_-@_-"/>
    <numFmt numFmtId="165" formatCode="_-&quot;$&quot;* #,##0.0_-;\-&quot;$&quot;* #,##0.0_-;_-&quot;$&quot;* &quot;-&quot;??_-;_-@_-"/>
    <numFmt numFmtId="166" formatCode="_-&quot;$&quot;* #,##0.0_-;\-&quot;$&quot;* #,##0.0_-;_-&quot;$&quot;* &quot;-&quot;?_-;_-@_-"/>
    <numFmt numFmtId="167" formatCode="_-&quot;$&quot;* #,##0_-;\-&quot;$&quot;* #,##0_-;_-&quot;$&quot;* &quot;-&quot;??_-;_-@_-"/>
    <numFmt numFmtId="168" formatCode="_-* #,##0_-;\-* #,##0_-;_-* &quot;-&quot;??_-;_-@_-"/>
    <numFmt numFmtId="169" formatCode="_-* #,##0.0_-;\-* #,##0.0_-;_-* &quot;-&quot;?_-;_-@_-"/>
    <numFmt numFmtId="170" formatCode="_-* #,##0.00_-;\-* #,##0.00_-;_-* &quot;-&quot;?_-;_-@_-"/>
    <numFmt numFmtId="171" formatCode="_-&quot;$&quot;* #,##0.000_-;\-&quot;$&quot;* #,##0.000_-;_-&quot;$&quot;* &quot;-&quot;??_-;_-@_-"/>
    <numFmt numFmtId="172" formatCode="0.0"/>
    <numFmt numFmtId="173" formatCode="_-&quot;$&quot;* #,##0.0000_-;\-&quot;$&quot;* #,##0.0000_-;_-&quot;$&quot;* &quot;-&quot;??_-;_-@_-"/>
    <numFmt numFmtId="174" formatCode="_-* #,##0.0000_-;\-* #,##0.0000_-;_-* &quot;-&quot;??_-;_-@_-"/>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u/>
      <sz val="11"/>
      <color theme="1"/>
      <name val="Calibri"/>
      <family val="2"/>
      <scheme val="minor"/>
    </font>
    <font>
      <u/>
      <sz val="11"/>
      <color rgb="FF000000"/>
      <name val="Calibri"/>
      <family val="2"/>
      <scheme val="minor"/>
    </font>
    <font>
      <u/>
      <sz val="11"/>
      <color theme="0"/>
      <name val="Calibri"/>
      <family val="2"/>
      <scheme val="minor"/>
    </font>
    <font>
      <sz val="11"/>
      <color rgb="FF000000"/>
      <name val="Calibri"/>
      <family val="2"/>
      <scheme val="minor"/>
    </font>
    <font>
      <u/>
      <sz val="11"/>
      <color theme="1"/>
      <name val="Calibri"/>
      <family val="2"/>
      <scheme val="minor"/>
    </font>
    <font>
      <u/>
      <sz val="11"/>
      <name val="Calibri"/>
      <family val="2"/>
      <scheme val="minor"/>
    </font>
    <font>
      <b/>
      <u/>
      <sz val="11"/>
      <name val="Calibri"/>
      <family val="2"/>
      <scheme val="minor"/>
    </font>
    <font>
      <u/>
      <sz val="11"/>
      <color rgb="FFFF0000"/>
      <name val="Calibri"/>
      <family val="2"/>
      <scheme val="minor"/>
    </font>
    <font>
      <sz val="11"/>
      <color rgb="FFFFFF00"/>
      <name val="Calibri"/>
      <family val="2"/>
      <scheme val="minor"/>
    </font>
    <font>
      <sz val="14"/>
      <name val="Calibri"/>
      <family val="2"/>
      <scheme val="minor"/>
    </font>
    <font>
      <sz val="12"/>
      <color rgb="FF000000"/>
      <name val="Arial"/>
      <family val="2"/>
    </font>
    <font>
      <sz val="12"/>
      <color theme="1"/>
      <name val="Arial"/>
      <family val="2"/>
    </font>
    <font>
      <b/>
      <i/>
      <sz val="12"/>
      <color rgb="FF000000"/>
      <name val="Arial"/>
      <family val="2"/>
    </font>
    <font>
      <u val="singleAccounting"/>
      <sz val="11"/>
      <color theme="1"/>
      <name val="Calibri"/>
      <family val="2"/>
      <scheme val="minor"/>
    </font>
    <font>
      <b/>
      <u val="singleAccounting"/>
      <sz val="11"/>
      <color theme="1"/>
      <name val="Calibri"/>
      <family val="2"/>
      <scheme val="minor"/>
    </font>
    <font>
      <b/>
      <sz val="14"/>
      <color rgb="FFFF0000"/>
      <name val="Calibri"/>
      <family val="2"/>
      <scheme val="minor"/>
    </font>
    <font>
      <b/>
      <sz val="16"/>
      <color rgb="FF000000"/>
      <name val="Calibri"/>
      <family val="2"/>
      <scheme val="minor"/>
    </font>
    <font>
      <b/>
      <sz val="16"/>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
      <patternFill patternType="solid">
        <fgColor theme="7" tint="-0.249977111117893"/>
        <bgColor indexed="64"/>
      </patternFill>
    </fill>
    <fill>
      <patternFill patternType="solid">
        <fgColor rgb="FF9A7200"/>
        <bgColor indexed="64"/>
      </patternFill>
    </fill>
    <fill>
      <patternFill patternType="solid">
        <fgColor theme="7" tint="0.59999389629810485"/>
        <bgColor indexed="64"/>
      </patternFill>
    </fill>
    <fill>
      <patternFill patternType="solid">
        <fgColor theme="3" tint="0.39997558519241921"/>
        <bgColor indexed="64"/>
      </patternFill>
    </fill>
    <fill>
      <patternFill patternType="solid">
        <fgColor rgb="FFFFC000"/>
        <bgColor indexed="64"/>
      </patternFill>
    </fill>
    <fill>
      <patternFill patternType="solid">
        <fgColor theme="7" tint="0.399975585192419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ouble">
        <color auto="1"/>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double">
        <color auto="1"/>
      </right>
      <top style="hair">
        <color auto="1"/>
      </top>
      <bottom style="hair">
        <color auto="1"/>
      </bottom>
      <diagonal/>
    </border>
    <border>
      <left style="double">
        <color auto="1"/>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double">
        <color auto="1"/>
      </right>
      <top style="hair">
        <color auto="1"/>
      </top>
      <bottom style="double">
        <color auto="1"/>
      </bottom>
      <diagonal/>
    </border>
    <border>
      <left/>
      <right/>
      <top style="double">
        <color auto="1"/>
      </top>
      <bottom/>
      <diagonal/>
    </border>
    <border>
      <left/>
      <right/>
      <top/>
      <bottom style="double">
        <color auto="1"/>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medium">
        <color indexed="64"/>
      </left>
      <right style="medium">
        <color indexed="64"/>
      </right>
      <top style="medium">
        <color indexed="64"/>
      </top>
      <bottom style="medium">
        <color indexed="64"/>
      </bottom>
      <diagonal/>
    </border>
    <border>
      <left style="double">
        <color auto="1"/>
      </left>
      <right style="double">
        <color auto="1"/>
      </right>
      <top style="double">
        <color auto="1"/>
      </top>
      <bottom/>
      <diagonal/>
    </border>
    <border>
      <left style="double">
        <color auto="1"/>
      </left>
      <right style="double">
        <color auto="1"/>
      </right>
      <top/>
      <bottom style="double">
        <color auto="1"/>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278">
    <xf numFmtId="0" fontId="0" fillId="0" borderId="0" xfId="0"/>
    <xf numFmtId="0" fontId="0" fillId="0" borderId="0" xfId="0" applyBorder="1"/>
    <xf numFmtId="0" fontId="2" fillId="0" borderId="1" xfId="0" applyFont="1" applyBorder="1"/>
    <xf numFmtId="0" fontId="2" fillId="0" borderId="0" xfId="0" applyFont="1" applyBorder="1"/>
    <xf numFmtId="0" fontId="5" fillId="0" borderId="0" xfId="0" applyFont="1" applyBorder="1" applyAlignment="1">
      <alignment horizontal="left" vertical="center"/>
    </xf>
    <xf numFmtId="0" fontId="2" fillId="0" borderId="0" xfId="0" applyFont="1" applyBorder="1" applyAlignment="1">
      <alignment horizontal="left"/>
    </xf>
    <xf numFmtId="165" fontId="6" fillId="0" borderId="0" xfId="2" applyNumberFormat="1" applyFont="1" applyBorder="1" applyAlignment="1">
      <alignment vertical="center"/>
    </xf>
    <xf numFmtId="165" fontId="0" fillId="0" borderId="0" xfId="2" applyNumberFormat="1" applyFont="1" applyBorder="1"/>
    <xf numFmtId="0" fontId="1" fillId="0" borderId="0" xfId="0" applyFont="1" applyBorder="1"/>
    <xf numFmtId="165" fontId="9" fillId="0" borderId="0" xfId="2" applyNumberFormat="1" applyFont="1" applyBorder="1" applyAlignment="1">
      <alignment vertical="center"/>
    </xf>
    <xf numFmtId="165" fontId="7" fillId="0" borderId="0" xfId="2" applyNumberFormat="1" applyFont="1" applyBorder="1" applyAlignment="1">
      <alignment vertical="center"/>
    </xf>
    <xf numFmtId="0" fontId="5" fillId="0" borderId="0" xfId="0" applyFont="1" applyBorder="1" applyAlignment="1">
      <alignment vertical="center"/>
    </xf>
    <xf numFmtId="0" fontId="5" fillId="0" borderId="0" xfId="0" applyFont="1" applyBorder="1"/>
    <xf numFmtId="165" fontId="11" fillId="2" borderId="0" xfId="2" applyNumberFormat="1" applyFont="1" applyFill="1" applyBorder="1"/>
    <xf numFmtId="0" fontId="1" fillId="2" borderId="0" xfId="0" applyFont="1" applyFill="1" applyBorder="1"/>
    <xf numFmtId="0" fontId="0" fillId="0" borderId="2" xfId="0" applyBorder="1"/>
    <xf numFmtId="0" fontId="9" fillId="0" borderId="0" xfId="0" applyFont="1" applyBorder="1" applyAlignment="1">
      <alignment vertical="center"/>
    </xf>
    <xf numFmtId="0" fontId="0" fillId="0" borderId="3" xfId="0" applyBorder="1"/>
    <xf numFmtId="44" fontId="1" fillId="2" borderId="0" xfId="0" applyNumberFormat="1" applyFont="1" applyFill="1" applyBorder="1"/>
    <xf numFmtId="44" fontId="1" fillId="0" borderId="0" xfId="0" applyNumberFormat="1" applyFont="1" applyBorder="1"/>
    <xf numFmtId="165" fontId="11" fillId="0" borderId="0" xfId="2" applyNumberFormat="1" applyFont="1" applyBorder="1"/>
    <xf numFmtId="165" fontId="1" fillId="0" borderId="0" xfId="0" applyNumberFormat="1" applyFont="1" applyBorder="1"/>
    <xf numFmtId="0" fontId="2" fillId="0" borderId="0" xfId="0" applyFont="1"/>
    <xf numFmtId="164" fontId="2" fillId="0" borderId="0" xfId="1" applyNumberFormat="1" applyFont="1" applyBorder="1"/>
    <xf numFmtId="169" fontId="0" fillId="0" borderId="0" xfId="0" applyNumberFormat="1"/>
    <xf numFmtId="168" fontId="2" fillId="0" borderId="0" xfId="1" applyNumberFormat="1" applyFont="1" applyBorder="1"/>
    <xf numFmtId="0" fontId="0" fillId="0" borderId="0" xfId="0" applyBorder="1" applyAlignment="1">
      <alignment horizontal="left" vertical="center" wrapText="1" indent="1"/>
    </xf>
    <xf numFmtId="168" fontId="2" fillId="0" borderId="0" xfId="1" applyNumberFormat="1" applyFont="1" applyBorder="1" applyAlignment="1">
      <alignment horizontal="center"/>
    </xf>
    <xf numFmtId="43" fontId="2" fillId="0" borderId="1" xfId="1" applyNumberFormat="1" applyFont="1" applyBorder="1"/>
    <xf numFmtId="167" fontId="2" fillId="0" borderId="1" xfId="2" applyNumberFormat="1" applyFont="1" applyBorder="1"/>
    <xf numFmtId="167" fontId="2" fillId="0" borderId="0" xfId="2" applyNumberFormat="1" applyFont="1" applyBorder="1"/>
    <xf numFmtId="167" fontId="0" fillId="0" borderId="7" xfId="2" applyNumberFormat="1" applyFont="1" applyBorder="1"/>
    <xf numFmtId="167" fontId="0" fillId="0" borderId="6" xfId="2" applyNumberFormat="1" applyFont="1" applyBorder="1"/>
    <xf numFmtId="167" fontId="0" fillId="0" borderId="8" xfId="2" applyNumberFormat="1" applyFont="1" applyBorder="1"/>
    <xf numFmtId="167" fontId="0" fillId="0" borderId="1" xfId="2" applyNumberFormat="1" applyFont="1" applyBorder="1"/>
    <xf numFmtId="168" fontId="2" fillId="3" borderId="7" xfId="1" applyNumberFormat="1" applyFont="1" applyFill="1" applyBorder="1"/>
    <xf numFmtId="164" fontId="0" fillId="3" borderId="7" xfId="1" applyNumberFormat="1" applyFont="1" applyFill="1" applyBorder="1"/>
    <xf numFmtId="170" fontId="0" fillId="3" borderId="7" xfId="0" applyNumberFormat="1" applyFill="1" applyBorder="1"/>
    <xf numFmtId="43" fontId="2" fillId="3" borderId="1" xfId="1" applyNumberFormat="1" applyFont="1" applyFill="1" applyBorder="1"/>
    <xf numFmtId="168" fontId="2" fillId="4" borderId="7" xfId="1" applyNumberFormat="1" applyFont="1" applyFill="1" applyBorder="1"/>
    <xf numFmtId="164" fontId="0" fillId="4" borderId="7" xfId="1" applyNumberFormat="1" applyFont="1" applyFill="1" applyBorder="1"/>
    <xf numFmtId="167" fontId="0" fillId="4" borderId="7" xfId="2" applyNumberFormat="1" applyFont="1" applyFill="1" applyBorder="1"/>
    <xf numFmtId="167" fontId="2" fillId="4" borderId="1" xfId="2" applyNumberFormat="1" applyFont="1" applyFill="1" applyBorder="1"/>
    <xf numFmtId="170" fontId="0" fillId="3" borderId="6" xfId="0" applyNumberFormat="1" applyFill="1" applyBorder="1"/>
    <xf numFmtId="2" fontId="0" fillId="3" borderId="6" xfId="0" applyNumberFormat="1" applyFill="1" applyBorder="1"/>
    <xf numFmtId="2" fontId="0" fillId="3" borderId="7" xfId="0" applyNumberFormat="1" applyFill="1" applyBorder="1"/>
    <xf numFmtId="2" fontId="0" fillId="3" borderId="1" xfId="0" applyNumberFormat="1" applyFill="1" applyBorder="1"/>
    <xf numFmtId="2" fontId="0" fillId="3" borderId="8" xfId="0" applyNumberFormat="1" applyFill="1" applyBorder="1"/>
    <xf numFmtId="170" fontId="0" fillId="3" borderId="1" xfId="0" applyNumberFormat="1" applyFill="1" applyBorder="1"/>
    <xf numFmtId="170" fontId="0" fillId="3" borderId="8" xfId="0" applyNumberFormat="1" applyFill="1" applyBorder="1"/>
    <xf numFmtId="167" fontId="0" fillId="4" borderId="6" xfId="2" applyNumberFormat="1" applyFont="1" applyFill="1" applyBorder="1"/>
    <xf numFmtId="167" fontId="0" fillId="4" borderId="1" xfId="2" applyNumberFormat="1" applyFont="1" applyFill="1" applyBorder="1"/>
    <xf numFmtId="171" fontId="0" fillId="4" borderId="1" xfId="2" applyNumberFormat="1" applyFont="1" applyFill="1" applyBorder="1"/>
    <xf numFmtId="167" fontId="0" fillId="4" borderId="8" xfId="2" applyNumberFormat="1" applyFont="1" applyFill="1" applyBorder="1"/>
    <xf numFmtId="43" fontId="2" fillId="3" borderId="6" xfId="1" applyNumberFormat="1" applyFont="1" applyFill="1" applyBorder="1"/>
    <xf numFmtId="43" fontId="2" fillId="3" borderId="7" xfId="1" applyNumberFormat="1" applyFont="1" applyFill="1" applyBorder="1"/>
    <xf numFmtId="43" fontId="2" fillId="3" borderId="8" xfId="1" applyNumberFormat="1" applyFont="1" applyFill="1" applyBorder="1"/>
    <xf numFmtId="169" fontId="0" fillId="4" borderId="6" xfId="0" applyNumberFormat="1" applyFill="1" applyBorder="1"/>
    <xf numFmtId="169" fontId="0" fillId="4" borderId="7" xfId="0" applyNumberFormat="1" applyFill="1" applyBorder="1"/>
    <xf numFmtId="169" fontId="2" fillId="4" borderId="8" xfId="0" applyNumberFormat="1" applyFont="1" applyFill="1" applyBorder="1"/>
    <xf numFmtId="169" fontId="0" fillId="4" borderId="8" xfId="0" applyNumberFormat="1" applyFill="1" applyBorder="1"/>
    <xf numFmtId="169" fontId="2" fillId="4" borderId="7" xfId="0" applyNumberFormat="1" applyFont="1" applyFill="1" applyBorder="1"/>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167" fontId="2" fillId="0" borderId="6" xfId="2" applyNumberFormat="1" applyFont="1" applyBorder="1"/>
    <xf numFmtId="167" fontId="2" fillId="0" borderId="8" xfId="2" applyNumberFormat="1" applyFont="1" applyBorder="1"/>
    <xf numFmtId="0" fontId="0" fillId="0" borderId="1" xfId="0" applyBorder="1"/>
    <xf numFmtId="172" fontId="0" fillId="0" borderId="1" xfId="0" applyNumberFormat="1" applyBorder="1"/>
    <xf numFmtId="172" fontId="0" fillId="0" borderId="4" xfId="0" applyNumberFormat="1" applyBorder="1"/>
    <xf numFmtId="0" fontId="9" fillId="0" borderId="1" xfId="0" applyFont="1" applyBorder="1" applyAlignment="1">
      <alignment horizontal="right"/>
    </xf>
    <xf numFmtId="0" fontId="0" fillId="0" borderId="1" xfId="0" applyBorder="1" applyAlignment="1">
      <alignment horizontal="right"/>
    </xf>
    <xf numFmtId="0" fontId="0" fillId="0" borderId="1" xfId="0" applyBorder="1" applyAlignment="1">
      <alignment horizontal="right" vertical="center" wrapText="1"/>
    </xf>
    <xf numFmtId="173" fontId="0" fillId="0" borderId="1" xfId="2" applyNumberFormat="1" applyFont="1" applyBorder="1"/>
    <xf numFmtId="167" fontId="0" fillId="0" borderId="4" xfId="2" applyNumberFormat="1" applyFont="1" applyBorder="1"/>
    <xf numFmtId="172" fontId="0" fillId="0" borderId="0" xfId="0" applyNumberFormat="1" applyBorder="1"/>
    <xf numFmtId="167" fontId="0" fillId="0" borderId="0" xfId="2" applyNumberFormat="1" applyFont="1" applyBorder="1"/>
    <xf numFmtId="172" fontId="9" fillId="0" borderId="4" xfId="0" applyNumberFormat="1" applyFont="1" applyBorder="1"/>
    <xf numFmtId="0" fontId="3" fillId="0" borderId="0" xfId="0" applyFont="1" applyBorder="1" applyAlignment="1">
      <alignment horizontal="center"/>
    </xf>
    <xf numFmtId="0" fontId="2" fillId="0" borderId="0" xfId="0" applyFont="1" applyBorder="1" applyAlignment="1">
      <alignment horizontal="center"/>
    </xf>
    <xf numFmtId="0" fontId="2" fillId="0" borderId="0" xfId="0" applyFont="1" applyBorder="1" applyAlignment="1">
      <alignment horizontal="center" vertical="center"/>
    </xf>
    <xf numFmtId="44" fontId="2" fillId="3" borderId="6" xfId="2" applyNumberFormat="1" applyFont="1" applyFill="1" applyBorder="1"/>
    <xf numFmtId="44" fontId="2" fillId="3" borderId="7" xfId="2" applyNumberFormat="1" applyFont="1" applyFill="1" applyBorder="1"/>
    <xf numFmtId="44" fontId="2" fillId="3" borderId="8" xfId="2" applyNumberFormat="1" applyFont="1" applyFill="1"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1" fillId="0" borderId="13" xfId="0" applyFont="1" applyBorder="1"/>
    <xf numFmtId="166" fontId="0" fillId="0" borderId="12" xfId="0" applyNumberFormat="1" applyBorder="1"/>
    <xf numFmtId="0" fontId="0" fillId="0" borderId="14" xfId="0" applyBorder="1"/>
    <xf numFmtId="0" fontId="0" fillId="0" borderId="15" xfId="0" applyBorder="1"/>
    <xf numFmtId="0" fontId="0" fillId="0" borderId="16" xfId="0" applyBorder="1"/>
    <xf numFmtId="165" fontId="0" fillId="0" borderId="0" xfId="2" applyNumberFormat="1" applyFont="1" applyBorder="1" applyAlignment="1">
      <alignment vertical="center"/>
    </xf>
    <xf numFmtId="0" fontId="0" fillId="0" borderId="0" xfId="0" applyFont="1" applyBorder="1" applyAlignment="1">
      <alignment vertical="center"/>
    </xf>
    <xf numFmtId="0" fontId="8" fillId="0" borderId="17" xfId="0" applyFont="1" applyBorder="1" applyAlignment="1">
      <alignment vertical="center"/>
    </xf>
    <xf numFmtId="0" fontId="8" fillId="0" borderId="20" xfId="0" applyFont="1" applyBorder="1" applyAlignment="1">
      <alignment vertical="center"/>
    </xf>
    <xf numFmtId="0" fontId="6" fillId="0" borderId="20" xfId="0" applyFont="1" applyBorder="1" applyAlignment="1">
      <alignment vertical="center"/>
    </xf>
    <xf numFmtId="0" fontId="0" fillId="0" borderId="20" xfId="0" applyBorder="1"/>
    <xf numFmtId="0" fontId="6" fillId="0" borderId="23" xfId="0" applyFont="1" applyBorder="1" applyAlignment="1">
      <alignment vertical="center"/>
    </xf>
    <xf numFmtId="0" fontId="6" fillId="0" borderId="1" xfId="0" applyFont="1" applyBorder="1" applyAlignment="1">
      <alignment vertical="center"/>
    </xf>
    <xf numFmtId="167" fontId="0" fillId="0" borderId="18" xfId="2" applyNumberFormat="1" applyFont="1" applyBorder="1" applyAlignment="1">
      <alignment vertical="center"/>
    </xf>
    <xf numFmtId="167" fontId="0" fillId="0" borderId="26" xfId="2" applyNumberFormat="1" applyFont="1" applyBorder="1" applyAlignment="1">
      <alignment vertical="center"/>
    </xf>
    <xf numFmtId="167" fontId="0" fillId="0" borderId="19" xfId="2" applyNumberFormat="1" applyFont="1" applyBorder="1" applyAlignment="1">
      <alignment vertical="center"/>
    </xf>
    <xf numFmtId="167" fontId="0" fillId="0" borderId="21" xfId="2" applyNumberFormat="1" applyFont="1" applyBorder="1" applyAlignment="1">
      <alignment vertical="center"/>
    </xf>
    <xf numFmtId="167" fontId="0" fillId="0" borderId="0" xfId="2" applyNumberFormat="1" applyFont="1" applyBorder="1" applyAlignment="1">
      <alignment vertical="center"/>
    </xf>
    <xf numFmtId="167" fontId="0" fillId="0" borderId="21" xfId="0" applyNumberFormat="1" applyFont="1" applyBorder="1"/>
    <xf numFmtId="167" fontId="0" fillId="0" borderId="22" xfId="2" applyNumberFormat="1" applyFont="1" applyBorder="1" applyAlignment="1">
      <alignment vertical="center"/>
    </xf>
    <xf numFmtId="167" fontId="0" fillId="0" borderId="22" xfId="0" applyNumberFormat="1" applyFont="1" applyBorder="1"/>
    <xf numFmtId="167" fontId="9" fillId="0" borderId="21" xfId="2" applyNumberFormat="1" applyFont="1" applyBorder="1" applyAlignment="1">
      <alignment vertical="center"/>
    </xf>
    <xf numFmtId="167" fontId="9" fillId="0" borderId="0" xfId="2" applyNumberFormat="1" applyFont="1" applyBorder="1" applyAlignment="1">
      <alignment vertical="center"/>
    </xf>
    <xf numFmtId="167" fontId="1" fillId="2" borderId="22" xfId="2" applyNumberFormat="1" applyFont="1" applyFill="1" applyBorder="1"/>
    <xf numFmtId="167" fontId="1" fillId="2" borderId="21" xfId="0" applyNumberFormat="1" applyFont="1" applyFill="1" applyBorder="1"/>
    <xf numFmtId="167" fontId="1" fillId="2" borderId="0" xfId="0" applyNumberFormat="1" applyFont="1" applyFill="1" applyBorder="1"/>
    <xf numFmtId="167" fontId="1" fillId="2" borderId="22" xfId="0" applyNumberFormat="1" applyFont="1" applyFill="1" applyBorder="1"/>
    <xf numFmtId="167" fontId="9" fillId="0" borderId="24" xfId="2" applyNumberFormat="1" applyFont="1" applyBorder="1" applyAlignment="1">
      <alignment vertical="center"/>
    </xf>
    <xf numFmtId="167" fontId="1" fillId="2" borderId="24" xfId="0" applyNumberFormat="1" applyFont="1" applyFill="1" applyBorder="1"/>
    <xf numFmtId="167" fontId="1" fillId="2" borderId="27" xfId="0" applyNumberFormat="1" applyFont="1" applyFill="1" applyBorder="1"/>
    <xf numFmtId="167" fontId="1" fillId="0" borderId="24" xfId="0" applyNumberFormat="1" applyFont="1" applyBorder="1"/>
    <xf numFmtId="167" fontId="9" fillId="0" borderId="25" xfId="2" applyNumberFormat="1" applyFont="1" applyBorder="1" applyAlignment="1">
      <alignment vertical="center"/>
    </xf>
    <xf numFmtId="167" fontId="9" fillId="0" borderId="1" xfId="2" applyNumberFormat="1" applyFont="1" applyBorder="1" applyAlignment="1">
      <alignment vertical="center"/>
    </xf>
    <xf numFmtId="0" fontId="3" fillId="0" borderId="13" xfId="0" applyFont="1" applyBorder="1" applyAlignment="1">
      <alignment horizontal="center"/>
    </xf>
    <xf numFmtId="0" fontId="2" fillId="0" borderId="13" xfId="0" applyFont="1" applyBorder="1"/>
    <xf numFmtId="164" fontId="0" fillId="0" borderId="13" xfId="1" applyNumberFormat="1" applyFont="1" applyBorder="1"/>
    <xf numFmtId="0" fontId="2" fillId="0" borderId="12" xfId="0" applyFont="1" applyBorder="1"/>
    <xf numFmtId="164" fontId="2" fillId="0" borderId="13" xfId="1" applyNumberFormat="1" applyFont="1" applyBorder="1"/>
    <xf numFmtId="164" fontId="0" fillId="0" borderId="0" xfId="1" applyNumberFormat="1" applyFont="1" applyBorder="1"/>
    <xf numFmtId="164" fontId="3" fillId="0" borderId="0" xfId="1" applyNumberFormat="1" applyFont="1" applyBorder="1" applyAlignment="1">
      <alignment horizontal="center"/>
    </xf>
    <xf numFmtId="164" fontId="2" fillId="0" borderId="0" xfId="1" applyNumberFormat="1" applyFont="1" applyBorder="1" applyAlignment="1">
      <alignment horizontal="center"/>
    </xf>
    <xf numFmtId="164" fontId="4" fillId="0" borderId="0" xfId="1" applyNumberFormat="1" applyFont="1" applyBorder="1" applyAlignment="1">
      <alignment horizontal="center"/>
    </xf>
    <xf numFmtId="0" fontId="2" fillId="0" borderId="0" xfId="0" applyFont="1" applyBorder="1" applyAlignment="1">
      <alignment horizontal="center" vertical="center" wrapText="1"/>
    </xf>
    <xf numFmtId="170" fontId="0" fillId="0" borderId="0" xfId="0" applyNumberFormat="1" applyBorder="1"/>
    <xf numFmtId="170" fontId="2" fillId="0" borderId="0" xfId="0" applyNumberFormat="1" applyFont="1" applyBorder="1"/>
    <xf numFmtId="164" fontId="1" fillId="0" borderId="0" xfId="1" applyNumberFormat="1" applyFont="1" applyBorder="1"/>
    <xf numFmtId="2" fontId="0" fillId="0" borderId="0" xfId="0" applyNumberFormat="1" applyBorder="1"/>
    <xf numFmtId="169" fontId="0" fillId="0" borderId="0" xfId="0" applyNumberFormat="1" applyBorder="1"/>
    <xf numFmtId="0" fontId="9" fillId="0" borderId="0" xfId="0" applyFont="1" applyBorder="1"/>
    <xf numFmtId="165" fontId="9" fillId="0" borderId="0" xfId="2" applyNumberFormat="1" applyFont="1" applyBorder="1"/>
    <xf numFmtId="0" fontId="12" fillId="0" borderId="0" xfId="0" applyFont="1" applyBorder="1"/>
    <xf numFmtId="165" fontId="12" fillId="2" borderId="0" xfId="2" applyNumberFormat="1" applyFont="1" applyFill="1" applyBorder="1"/>
    <xf numFmtId="165" fontId="10" fillId="2" borderId="0" xfId="2" applyNumberFormat="1" applyFont="1" applyFill="1" applyBorder="1"/>
    <xf numFmtId="165" fontId="10" fillId="0" borderId="0" xfId="2" applyNumberFormat="1" applyFont="1" applyBorder="1"/>
    <xf numFmtId="0" fontId="10" fillId="0" borderId="0" xfId="0" applyFont="1" applyBorder="1"/>
    <xf numFmtId="165" fontId="10" fillId="0" borderId="0" xfId="2" applyNumberFormat="1" applyFont="1" applyBorder="1" applyAlignment="1">
      <alignment vertical="center"/>
    </xf>
    <xf numFmtId="166" fontId="10" fillId="0" borderId="0" xfId="0" applyNumberFormat="1" applyFont="1" applyBorder="1"/>
    <xf numFmtId="0" fontId="1" fillId="0" borderId="12" xfId="0" applyFont="1" applyBorder="1"/>
    <xf numFmtId="165" fontId="0" fillId="0" borderId="13" xfId="0" applyNumberFormat="1" applyBorder="1"/>
    <xf numFmtId="0" fontId="1" fillId="0" borderId="15" xfId="0" applyFont="1" applyBorder="1"/>
    <xf numFmtId="165" fontId="1" fillId="0" borderId="0" xfId="2" applyNumberFormat="1" applyFont="1" applyBorder="1" applyAlignment="1">
      <alignment vertical="center"/>
    </xf>
    <xf numFmtId="0" fontId="2" fillId="0" borderId="13" xfId="0" applyFont="1" applyBorder="1" applyAlignment="1">
      <alignment horizontal="center" vertical="center" wrapText="1"/>
    </xf>
    <xf numFmtId="43" fontId="2" fillId="0" borderId="13" xfId="1" applyNumberFormat="1" applyFont="1" applyBorder="1"/>
    <xf numFmtId="44" fontId="2" fillId="0" borderId="0" xfId="2" applyNumberFormat="1" applyFont="1" applyBorder="1"/>
    <xf numFmtId="43" fontId="2" fillId="0" borderId="0" xfId="1" applyNumberFormat="1" applyFont="1" applyBorder="1"/>
    <xf numFmtId="44" fontId="2" fillId="3" borderId="0" xfId="2" applyNumberFormat="1" applyFont="1" applyFill="1" applyBorder="1"/>
    <xf numFmtId="0" fontId="13" fillId="5" borderId="28" xfId="0" applyFont="1" applyFill="1" applyBorder="1"/>
    <xf numFmtId="0" fontId="0" fillId="5" borderId="30" xfId="0" applyFill="1" applyBorder="1"/>
    <xf numFmtId="0" fontId="0" fillId="5" borderId="31" xfId="0" applyFill="1" applyBorder="1"/>
    <xf numFmtId="173" fontId="0" fillId="0" borderId="0" xfId="2" applyNumberFormat="1" applyFont="1" applyBorder="1"/>
    <xf numFmtId="0" fontId="0" fillId="5" borderId="32" xfId="0" applyFill="1" applyBorder="1"/>
    <xf numFmtId="0" fontId="0" fillId="5" borderId="33" xfId="0" applyFill="1" applyBorder="1"/>
    <xf numFmtId="0" fontId="0" fillId="5" borderId="27" xfId="0" applyFill="1" applyBorder="1"/>
    <xf numFmtId="0" fontId="0" fillId="0" borderId="0" xfId="0" applyFont="1" applyBorder="1" applyAlignment="1">
      <alignment horizontal="left"/>
    </xf>
    <xf numFmtId="0" fontId="0" fillId="5" borderId="27" xfId="0" applyFill="1" applyBorder="1" applyAlignment="1">
      <alignment horizontal="right"/>
    </xf>
    <xf numFmtId="167" fontId="0" fillId="5" borderId="27" xfId="2" applyNumberFormat="1" applyFont="1" applyFill="1" applyBorder="1"/>
    <xf numFmtId="172" fontId="0" fillId="5" borderId="27" xfId="0" applyNumberFormat="1" applyFill="1" applyBorder="1"/>
    <xf numFmtId="1" fontId="0" fillId="0" borderId="0" xfId="0" applyNumberFormat="1" applyBorder="1"/>
    <xf numFmtId="0" fontId="0" fillId="0" borderId="12" xfId="0" applyFont="1" applyBorder="1" applyAlignment="1">
      <alignment horizontal="left"/>
    </xf>
    <xf numFmtId="0" fontId="9" fillId="0" borderId="12" xfId="0" applyFont="1" applyBorder="1" applyAlignment="1">
      <alignment horizontal="right"/>
    </xf>
    <xf numFmtId="0" fontId="0" fillId="0" borderId="12" xfId="0" applyBorder="1" applyAlignment="1">
      <alignment horizontal="right"/>
    </xf>
    <xf numFmtId="0" fontId="0" fillId="0" borderId="15" xfId="0" applyBorder="1" applyAlignment="1">
      <alignment horizontal="right"/>
    </xf>
    <xf numFmtId="167" fontId="0" fillId="0" borderId="15" xfId="2" applyNumberFormat="1" applyFont="1" applyBorder="1"/>
    <xf numFmtId="172" fontId="0" fillId="0" borderId="15" xfId="0" applyNumberFormat="1" applyBorder="1"/>
    <xf numFmtId="0" fontId="0" fillId="0" borderId="26" xfId="0" applyBorder="1"/>
    <xf numFmtId="0" fontId="0" fillId="0" borderId="29" xfId="0" applyBorder="1"/>
    <xf numFmtId="0" fontId="0" fillId="0" borderId="31" xfId="0" applyBorder="1"/>
    <xf numFmtId="0" fontId="0" fillId="0" borderId="33" xfId="0" applyBorder="1"/>
    <xf numFmtId="167" fontId="0" fillId="0" borderId="0" xfId="0" applyNumberFormat="1"/>
    <xf numFmtId="0" fontId="0" fillId="6" borderId="28" xfId="0" applyFill="1" applyBorder="1"/>
    <xf numFmtId="0" fontId="0" fillId="6" borderId="26" xfId="0" applyFill="1" applyBorder="1"/>
    <xf numFmtId="0" fontId="0" fillId="6" borderId="29" xfId="0" applyFill="1" applyBorder="1"/>
    <xf numFmtId="0" fontId="0" fillId="6" borderId="30" xfId="0" applyFill="1" applyBorder="1"/>
    <xf numFmtId="0" fontId="0" fillId="6" borderId="31" xfId="0" applyFill="1" applyBorder="1"/>
    <xf numFmtId="0" fontId="0" fillId="6" borderId="32" xfId="0" applyFill="1" applyBorder="1"/>
    <xf numFmtId="0" fontId="0" fillId="6" borderId="27" xfId="0" applyFill="1" applyBorder="1"/>
    <xf numFmtId="0" fontId="0" fillId="6" borderId="33" xfId="0" applyFill="1" applyBorder="1"/>
    <xf numFmtId="0" fontId="16" fillId="0" borderId="0" xfId="0" applyFont="1" applyBorder="1" applyAlignment="1">
      <alignment horizontal="left" vertical="center" wrapText="1"/>
    </xf>
    <xf numFmtId="167" fontId="2" fillId="0" borderId="7" xfId="2" applyNumberFormat="1" applyFont="1" applyBorder="1"/>
    <xf numFmtId="0" fontId="2" fillId="0" borderId="6" xfId="0" applyFont="1" applyBorder="1" applyAlignment="1">
      <alignment horizontal="center" vertical="center" wrapText="1"/>
    </xf>
    <xf numFmtId="0" fontId="2" fillId="0" borderId="1" xfId="0" applyFont="1" applyBorder="1" applyAlignment="1">
      <alignment horizontal="center"/>
    </xf>
    <xf numFmtId="0" fontId="2" fillId="0" borderId="1" xfId="0" applyFont="1" applyBorder="1" applyAlignment="1">
      <alignment horizontal="center" vertical="center" wrapText="1"/>
    </xf>
    <xf numFmtId="0" fontId="2" fillId="0" borderId="5" xfId="0" applyFont="1" applyBorder="1"/>
    <xf numFmtId="0" fontId="0" fillId="0" borderId="5" xfId="0" applyBorder="1"/>
    <xf numFmtId="165" fontId="9" fillId="0" borderId="2" xfId="2" applyNumberFormat="1" applyFont="1" applyBorder="1" applyAlignment="1">
      <alignment vertical="center"/>
    </xf>
    <xf numFmtId="165" fontId="11" fillId="0" borderId="2" xfId="2" applyNumberFormat="1" applyFont="1" applyBorder="1" applyAlignment="1">
      <alignment vertical="center"/>
    </xf>
    <xf numFmtId="165" fontId="10" fillId="0" borderId="2" xfId="2" applyNumberFormat="1" applyFont="1" applyBorder="1" applyAlignment="1">
      <alignment vertical="center"/>
    </xf>
    <xf numFmtId="167" fontId="11" fillId="0" borderId="2" xfId="2" applyNumberFormat="1" applyFont="1" applyBorder="1" applyAlignment="1">
      <alignment vertical="center"/>
    </xf>
    <xf numFmtId="167" fontId="18" fillId="0" borderId="26" xfId="2" applyNumberFormat="1" applyFont="1" applyBorder="1"/>
    <xf numFmtId="167" fontId="0" fillId="0" borderId="27" xfId="2" applyNumberFormat="1" applyFont="1" applyBorder="1"/>
    <xf numFmtId="0" fontId="0" fillId="8" borderId="1" xfId="0" applyFill="1" applyBorder="1" applyAlignment="1">
      <alignment horizontal="center"/>
    </xf>
    <xf numFmtId="0" fontId="0" fillId="3" borderId="1" xfId="0" applyFill="1" applyBorder="1" applyAlignment="1">
      <alignment horizontal="center"/>
    </xf>
    <xf numFmtId="43" fontId="0" fillId="3" borderId="1" xfId="1" applyFont="1" applyFill="1" applyBorder="1" applyAlignment="1">
      <alignment horizontal="left"/>
    </xf>
    <xf numFmtId="0" fontId="0" fillId="3" borderId="1" xfId="0" applyFill="1" applyBorder="1"/>
    <xf numFmtId="174" fontId="0" fillId="3" borderId="1" xfId="0" applyNumberFormat="1" applyFill="1" applyBorder="1"/>
    <xf numFmtId="0" fontId="0" fillId="0" borderId="27" xfId="0" applyBorder="1"/>
    <xf numFmtId="167" fontId="19" fillId="0" borderId="34" xfId="0" applyNumberFormat="1" applyFont="1" applyBorder="1" applyAlignment="1"/>
    <xf numFmtId="0" fontId="5" fillId="0" borderId="34" xfId="0" applyFont="1" applyBorder="1" applyAlignment="1">
      <alignment wrapText="1"/>
    </xf>
    <xf numFmtId="167" fontId="19" fillId="0" borderId="37" xfId="0" applyNumberFormat="1" applyFont="1" applyBorder="1" applyAlignment="1"/>
    <xf numFmtId="0" fontId="5" fillId="0" borderId="37" xfId="0" applyFont="1" applyBorder="1" applyAlignment="1">
      <alignment wrapText="1"/>
    </xf>
    <xf numFmtId="167" fontId="2" fillId="0" borderId="34" xfId="0" applyNumberFormat="1" applyFont="1" applyBorder="1" applyAlignment="1"/>
    <xf numFmtId="167" fontId="2" fillId="0" borderId="34" xfId="0" applyNumberFormat="1" applyFont="1" applyBorder="1"/>
    <xf numFmtId="0" fontId="20" fillId="3" borderId="44" xfId="0" applyFont="1" applyFill="1" applyBorder="1"/>
    <xf numFmtId="0" fontId="0" fillId="3" borderId="45" xfId="0" applyFill="1" applyBorder="1"/>
    <xf numFmtId="0" fontId="0" fillId="3" borderId="46" xfId="0" applyFill="1" applyBorder="1"/>
    <xf numFmtId="0" fontId="20" fillId="3" borderId="34" xfId="0" applyFont="1" applyFill="1" applyBorder="1"/>
    <xf numFmtId="0" fontId="16" fillId="7" borderId="0" xfId="0" applyFont="1" applyFill="1" applyBorder="1" applyAlignment="1">
      <alignment horizontal="left" vertical="center" wrapText="1"/>
    </xf>
    <xf numFmtId="164" fontId="3" fillId="0" borderId="0" xfId="1" applyNumberFormat="1" applyFont="1" applyBorder="1" applyAlignment="1">
      <alignment horizontal="center"/>
    </xf>
    <xf numFmtId="164" fontId="2" fillId="0" borderId="0" xfId="1" applyNumberFormat="1" applyFont="1" applyBorder="1" applyAlignment="1">
      <alignment horizontal="center"/>
    </xf>
    <xf numFmtId="164" fontId="4" fillId="0" borderId="0" xfId="1" applyNumberFormat="1" applyFont="1" applyBorder="1" applyAlignment="1">
      <alignment horizontal="center"/>
    </xf>
    <xf numFmtId="168" fontId="2" fillId="0" borderId="4" xfId="1" applyNumberFormat="1" applyFont="1" applyBorder="1" applyAlignment="1">
      <alignment horizontal="left" vertical="center" wrapText="1" indent="1"/>
    </xf>
    <xf numFmtId="0" fontId="0" fillId="0" borderId="5" xfId="0" applyBorder="1" applyAlignment="1">
      <alignment horizontal="left" vertical="center" wrapText="1" indent="1"/>
    </xf>
    <xf numFmtId="168" fontId="2" fillId="0" borderId="4" xfId="1" applyNumberFormat="1" applyFont="1" applyBorder="1" applyAlignment="1">
      <alignment horizontal="center"/>
    </xf>
    <xf numFmtId="168" fontId="2" fillId="0" borderId="5" xfId="1" applyNumberFormat="1" applyFont="1" applyBorder="1" applyAlignment="1">
      <alignment horizontal="center"/>
    </xf>
    <xf numFmtId="0" fontId="3" fillId="0" borderId="0" xfId="0" applyFont="1" applyBorder="1" applyAlignment="1">
      <alignment horizont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14" fillId="5" borderId="26" xfId="0" applyFont="1" applyFill="1" applyBorder="1" applyAlignment="1">
      <alignment horizontal="center"/>
    </xf>
    <xf numFmtId="0" fontId="14" fillId="5" borderId="29" xfId="0" applyFont="1" applyFill="1" applyBorder="1" applyAlignment="1">
      <alignment horizontal="center"/>
    </xf>
    <xf numFmtId="0" fontId="20" fillId="3" borderId="44" xfId="0" applyFont="1" applyFill="1" applyBorder="1" applyAlignment="1">
      <alignment horizontal="center"/>
    </xf>
    <xf numFmtId="0" fontId="20" fillId="3" borderId="46" xfId="0" applyFont="1" applyFill="1" applyBorder="1" applyAlignment="1">
      <alignment horizontal="center"/>
    </xf>
    <xf numFmtId="0" fontId="0" fillId="5" borderId="27" xfId="0" applyFill="1" applyBorder="1" applyAlignment="1">
      <alignment horizontal="center"/>
    </xf>
    <xf numFmtId="0" fontId="2" fillId="0" borderId="28" xfId="0" applyFont="1" applyBorder="1" applyAlignment="1">
      <alignment horizontal="center" vertical="center" wrapText="1"/>
    </xf>
    <xf numFmtId="0" fontId="2" fillId="0" borderId="32" xfId="0" applyFont="1" applyBorder="1" applyAlignment="1">
      <alignment horizontal="center" vertical="center" wrapText="1"/>
    </xf>
    <xf numFmtId="174" fontId="2" fillId="0" borderId="35" xfId="1" applyNumberFormat="1" applyFont="1" applyBorder="1" applyAlignment="1">
      <alignment horizontal="center" vertical="center" wrapText="1"/>
    </xf>
    <xf numFmtId="174" fontId="2" fillId="0" borderId="36" xfId="1" applyNumberFormat="1" applyFont="1" applyBorder="1" applyAlignment="1">
      <alignment horizontal="center" vertical="center" wrapText="1"/>
    </xf>
    <xf numFmtId="0" fontId="21" fillId="9" borderId="44" xfId="0" applyFont="1" applyFill="1" applyBorder="1" applyAlignment="1">
      <alignment horizontal="center" vertical="center" wrapText="1"/>
    </xf>
    <xf numFmtId="0" fontId="22" fillId="9" borderId="45" xfId="0" applyFont="1" applyFill="1" applyBorder="1" applyAlignment="1">
      <alignment horizontal="center" vertical="center" wrapText="1"/>
    </xf>
    <xf numFmtId="0" fontId="22" fillId="9" borderId="46" xfId="0" applyFont="1" applyFill="1" applyBorder="1" applyAlignment="1">
      <alignment horizontal="center" vertical="center" wrapText="1"/>
    </xf>
    <xf numFmtId="0" fontId="0" fillId="6" borderId="0" xfId="0" applyFill="1" applyBorder="1"/>
    <xf numFmtId="0" fontId="0" fillId="0" borderId="44" xfId="0" applyBorder="1" applyAlignment="1">
      <alignment horizontal="center"/>
    </xf>
    <xf numFmtId="0" fontId="0" fillId="0" borderId="45" xfId="0" applyBorder="1" applyAlignment="1">
      <alignment horizontal="center"/>
    </xf>
    <xf numFmtId="0" fontId="0" fillId="0" borderId="46" xfId="0" applyBorder="1" applyAlignment="1">
      <alignment horizontal="center"/>
    </xf>
    <xf numFmtId="0" fontId="0" fillId="5" borderId="0" xfId="0" applyFill="1" applyBorder="1"/>
    <xf numFmtId="0" fontId="16" fillId="10" borderId="0" xfId="0" applyFont="1" applyFill="1" applyBorder="1"/>
    <xf numFmtId="0" fontId="16" fillId="10" borderId="0" xfId="0" applyFont="1" applyFill="1" applyBorder="1" applyAlignment="1">
      <alignment horizontal="left" vertical="center" wrapText="1"/>
    </xf>
    <xf numFmtId="0" fontId="16" fillId="10" borderId="0" xfId="0" applyFont="1" applyFill="1" applyBorder="1" applyAlignment="1">
      <alignment horizontal="left" vertical="center" wrapText="1"/>
    </xf>
    <xf numFmtId="0" fontId="16" fillId="10" borderId="44" xfId="0" applyFont="1" applyFill="1" applyBorder="1" applyAlignment="1">
      <alignment horizontal="left" vertical="center" wrapText="1"/>
    </xf>
    <xf numFmtId="0" fontId="16" fillId="10" borderId="45" xfId="0" applyFont="1" applyFill="1" applyBorder="1" applyAlignment="1">
      <alignment horizontal="left" vertical="center" wrapText="1"/>
    </xf>
    <xf numFmtId="0" fontId="16" fillId="10" borderId="46" xfId="0" applyFont="1" applyFill="1" applyBorder="1" applyAlignment="1">
      <alignment horizontal="left" vertical="center" wrapText="1"/>
    </xf>
    <xf numFmtId="0" fontId="16" fillId="10" borderId="47" xfId="0" applyFont="1" applyFill="1" applyBorder="1" applyAlignment="1">
      <alignment horizontal="left" vertical="center" wrapText="1"/>
    </xf>
    <xf numFmtId="0" fontId="16" fillId="10" borderId="39" xfId="0" applyFont="1" applyFill="1" applyBorder="1" applyAlignment="1">
      <alignment horizontal="left" vertical="center" wrapText="1"/>
    </xf>
    <xf numFmtId="0" fontId="16" fillId="10" borderId="38" xfId="0" applyFont="1" applyFill="1" applyBorder="1" applyAlignment="1">
      <alignment horizontal="left" vertical="center" wrapText="1"/>
    </xf>
    <xf numFmtId="0" fontId="16" fillId="10" borderId="40" xfId="0" applyFont="1" applyFill="1" applyBorder="1" applyAlignment="1">
      <alignment horizontal="left" vertical="center" wrapText="1"/>
    </xf>
    <xf numFmtId="0" fontId="16" fillId="10" borderId="37" xfId="0" applyFont="1" applyFill="1" applyBorder="1" applyAlignment="1">
      <alignment horizontal="left" vertical="center" wrapText="1"/>
    </xf>
    <xf numFmtId="0" fontId="16" fillId="10" borderId="41" xfId="0" applyFont="1" applyFill="1" applyBorder="1" applyAlignment="1">
      <alignment horizontal="left" vertical="center" wrapText="1"/>
    </xf>
    <xf numFmtId="0" fontId="16" fillId="10" borderId="42" xfId="0" applyFont="1" applyFill="1" applyBorder="1" applyAlignment="1">
      <alignment horizontal="left" vertical="center" wrapText="1"/>
    </xf>
    <xf numFmtId="0" fontId="16" fillId="10" borderId="3" xfId="0" applyFont="1" applyFill="1" applyBorder="1" applyAlignment="1">
      <alignment horizontal="left" vertical="center" wrapText="1"/>
    </xf>
    <xf numFmtId="0" fontId="16" fillId="10" borderId="43" xfId="0" applyFont="1" applyFill="1" applyBorder="1" applyAlignment="1">
      <alignment horizontal="left" vertical="center" wrapText="1"/>
    </xf>
    <xf numFmtId="0" fontId="16" fillId="10" borderId="37" xfId="0" applyFont="1" applyFill="1" applyBorder="1"/>
    <xf numFmtId="0" fontId="16" fillId="10" borderId="41" xfId="0" applyFont="1" applyFill="1" applyBorder="1"/>
    <xf numFmtId="0" fontId="16" fillId="10" borderId="37" xfId="0" applyFont="1" applyFill="1" applyBorder="1" applyAlignment="1">
      <alignment horizontal="left" vertical="center" wrapText="1"/>
    </xf>
    <xf numFmtId="0" fontId="16" fillId="10" borderId="41" xfId="0" applyFont="1" applyFill="1" applyBorder="1" applyAlignment="1">
      <alignment horizontal="left" vertical="center" wrapText="1"/>
    </xf>
    <xf numFmtId="0" fontId="21" fillId="9" borderId="0" xfId="0" applyFont="1" applyFill="1" applyBorder="1" applyAlignment="1">
      <alignment horizontal="center" vertical="center" wrapText="1"/>
    </xf>
    <xf numFmtId="0" fontId="22" fillId="9" borderId="0" xfId="0" applyFont="1" applyFill="1" applyBorder="1" applyAlignment="1">
      <alignment horizontal="center" vertical="center" wrapText="1"/>
    </xf>
    <xf numFmtId="0" fontId="16" fillId="7" borderId="38" xfId="0" applyFont="1" applyFill="1" applyBorder="1"/>
    <xf numFmtId="0" fontId="16" fillId="7" borderId="39" xfId="0" applyFont="1" applyFill="1" applyBorder="1"/>
    <xf numFmtId="0" fontId="16" fillId="7" borderId="40" xfId="0" applyFont="1" applyFill="1" applyBorder="1"/>
    <xf numFmtId="0" fontId="15" fillId="7" borderId="37" xfId="0" applyFont="1" applyFill="1" applyBorder="1" applyAlignment="1">
      <alignment horizontal="left" vertical="center" wrapText="1"/>
    </xf>
    <xf numFmtId="0" fontId="16" fillId="7" borderId="41" xfId="0" applyFont="1" applyFill="1" applyBorder="1" applyAlignment="1">
      <alignment horizontal="left" vertical="center" wrapText="1"/>
    </xf>
    <xf numFmtId="0" fontId="16" fillId="7" borderId="37" xfId="0" applyFont="1" applyFill="1" applyBorder="1" applyAlignment="1">
      <alignment horizontal="left" vertical="center" wrapText="1"/>
    </xf>
    <xf numFmtId="0" fontId="15" fillId="7" borderId="42" xfId="0" applyFont="1" applyFill="1" applyBorder="1" applyAlignment="1">
      <alignment horizontal="left" vertical="center" wrapText="1"/>
    </xf>
    <xf numFmtId="0" fontId="16" fillId="7" borderId="3" xfId="0" applyFont="1" applyFill="1" applyBorder="1" applyAlignment="1">
      <alignment horizontal="left" vertical="center" wrapText="1"/>
    </xf>
    <xf numFmtId="0" fontId="16" fillId="7" borderId="43" xfId="0" applyFont="1" applyFill="1" applyBorder="1" applyAlignment="1">
      <alignment horizontal="left" vertical="center" wrapText="1"/>
    </xf>
    <xf numFmtId="0" fontId="0" fillId="0" borderId="28" xfId="0" applyBorder="1"/>
    <xf numFmtId="0" fontId="0" fillId="0" borderId="30" xfId="0" applyBorder="1"/>
    <xf numFmtId="0" fontId="0" fillId="0" borderId="32" xfId="0" applyBorder="1"/>
    <xf numFmtId="0" fontId="21" fillId="10" borderId="44" xfId="0" applyFont="1" applyFill="1" applyBorder="1" applyAlignment="1">
      <alignment horizontal="center" vertical="center" wrapText="1"/>
    </xf>
    <xf numFmtId="0" fontId="22" fillId="10" borderId="45" xfId="0" applyFont="1" applyFill="1" applyBorder="1" applyAlignment="1">
      <alignment horizontal="center" vertical="center" wrapText="1"/>
    </xf>
    <xf numFmtId="0" fontId="22" fillId="10" borderId="46" xfId="0" applyFont="1" applyFill="1" applyBorder="1" applyAlignment="1">
      <alignment horizontal="center" vertical="center" wrapText="1"/>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os/LUIS%20E/UNIVERSIDAD%20MILITAR%20NUEVA%20GRANADA/UNIDAD%203/AULA%20VIRTUAL%2015%202%202019/INTERACTIVIDADES/Z.%20POL&#205;TICA%20DE%20FINANCIAMIENTO%20EJERCIC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ÓN"/>
      <sheetName val="EST. SITUACIÓN FINAN PROYECTADO"/>
      <sheetName val="ESTADO DE RESULTADOS PROYECTADO"/>
      <sheetName val="EST. FUENTES Y USOS PROYECTADO"/>
      <sheetName val="EST. FLUJO DE EFECT PROYECTADO"/>
    </sheetNames>
    <sheetDataSet>
      <sheetData sheetId="0"/>
      <sheetData sheetId="1">
        <row r="13">
          <cell r="E13">
            <v>454</v>
          </cell>
          <cell r="I13">
            <v>160</v>
          </cell>
        </row>
        <row r="14">
          <cell r="E14">
            <v>746</v>
          </cell>
          <cell r="I14">
            <v>322</v>
          </cell>
        </row>
        <row r="15">
          <cell r="E15">
            <v>256</v>
          </cell>
          <cell r="I15">
            <v>236</v>
          </cell>
        </row>
        <row r="16">
          <cell r="E16">
            <v>108</v>
          </cell>
          <cell r="I16">
            <v>82</v>
          </cell>
        </row>
        <row r="17">
          <cell r="E17">
            <v>1280</v>
          </cell>
          <cell r="I17">
            <v>800</v>
          </cell>
        </row>
        <row r="22">
          <cell r="E22">
            <v>248</v>
          </cell>
        </row>
        <row r="23">
          <cell r="E23">
            <v>840</v>
          </cell>
        </row>
        <row r="24">
          <cell r="E24">
            <v>284</v>
          </cell>
        </row>
        <row r="25">
          <cell r="E25">
            <v>732</v>
          </cell>
        </row>
        <row r="26">
          <cell r="E26">
            <v>623</v>
          </cell>
        </row>
        <row r="27">
          <cell r="E27">
            <v>420</v>
          </cell>
        </row>
        <row r="28">
          <cell r="E28">
            <v>-1300</v>
          </cell>
        </row>
        <row r="36">
          <cell r="E36">
            <v>181</v>
          </cell>
        </row>
        <row r="37">
          <cell r="E37">
            <v>184</v>
          </cell>
        </row>
        <row r="38">
          <cell r="E38">
            <v>260</v>
          </cell>
        </row>
        <row r="39">
          <cell r="E39">
            <v>250</v>
          </cell>
        </row>
        <row r="40">
          <cell r="E40">
            <v>105</v>
          </cell>
        </row>
        <row r="41">
          <cell r="E41">
            <v>37</v>
          </cell>
        </row>
        <row r="42">
          <cell r="E42">
            <v>28</v>
          </cell>
        </row>
        <row r="43">
          <cell r="E43">
            <v>6.4</v>
          </cell>
        </row>
        <row r="47">
          <cell r="E47">
            <v>1510</v>
          </cell>
        </row>
        <row r="53">
          <cell r="E53">
            <v>680</v>
          </cell>
        </row>
        <row r="54">
          <cell r="E54">
            <v>1450</v>
          </cell>
        </row>
      </sheetData>
      <sheetData sheetId="2">
        <row r="12">
          <cell r="E12">
            <v>18000</v>
          </cell>
        </row>
        <row r="13">
          <cell r="E13">
            <v>-14760</v>
          </cell>
        </row>
        <row r="16">
          <cell r="E16">
            <v>-660</v>
          </cell>
        </row>
        <row r="17">
          <cell r="E17">
            <v>-289</v>
          </cell>
        </row>
        <row r="18">
          <cell r="E18">
            <v>-96.55</v>
          </cell>
        </row>
        <row r="19">
          <cell r="E19">
            <v>-63</v>
          </cell>
        </row>
        <row r="20">
          <cell r="E20">
            <v>-320</v>
          </cell>
        </row>
        <row r="23">
          <cell r="E23">
            <v>-70</v>
          </cell>
        </row>
        <row r="24">
          <cell r="E24">
            <v>-35</v>
          </cell>
        </row>
        <row r="25">
          <cell r="E25">
            <v>-11</v>
          </cell>
        </row>
        <row r="26">
          <cell r="E26">
            <v>-9</v>
          </cell>
        </row>
        <row r="27">
          <cell r="E27">
            <v>-80</v>
          </cell>
        </row>
        <row r="29">
          <cell r="E29">
            <v>-260</v>
          </cell>
        </row>
        <row r="33">
          <cell r="E33">
            <v>440.2</v>
          </cell>
        </row>
      </sheetData>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63"/>
  <sheetViews>
    <sheetView showGridLines="0" tabSelected="1" topLeftCell="A52" workbookViewId="0">
      <selection activeCell="I69" sqref="I69"/>
    </sheetView>
  </sheetViews>
  <sheetFormatPr baseColWidth="10" defaultRowHeight="15" x14ac:dyDescent="0.25"/>
  <cols>
    <col min="2" max="2" width="2.7109375" customWidth="1"/>
    <col min="3" max="3" width="4.85546875" customWidth="1"/>
    <col min="9" max="9" width="37.85546875" customWidth="1"/>
    <col min="10" max="10" width="2.85546875" customWidth="1"/>
    <col min="11" max="11" width="3.42578125" customWidth="1"/>
  </cols>
  <sheetData>
    <row r="1" spans="2:11" ht="15.75" thickBot="1" x14ac:dyDescent="0.3"/>
    <row r="2" spans="2:11" ht="15" customHeight="1" thickTop="1" thickBot="1" x14ac:dyDescent="0.3">
      <c r="B2" s="272"/>
      <c r="C2" s="172"/>
      <c r="D2" s="172"/>
      <c r="E2" s="172"/>
      <c r="F2" s="172"/>
      <c r="G2" s="172"/>
      <c r="H2" s="172"/>
      <c r="I2" s="172"/>
      <c r="J2" s="172"/>
      <c r="K2" s="173"/>
    </row>
    <row r="3" spans="2:11" ht="15.75" hidden="1" thickBot="1" x14ac:dyDescent="0.3">
      <c r="B3" s="273"/>
      <c r="C3" s="1"/>
      <c r="D3" s="1"/>
      <c r="E3" s="1"/>
      <c r="F3" s="1"/>
      <c r="G3" s="1"/>
      <c r="H3" s="1"/>
      <c r="I3" s="1"/>
      <c r="J3" s="1"/>
      <c r="K3" s="174"/>
    </row>
    <row r="4" spans="2:11" ht="16.5" thickTop="1" thickBot="1" x14ac:dyDescent="0.3">
      <c r="B4" s="273"/>
      <c r="C4" s="177"/>
      <c r="D4" s="178"/>
      <c r="E4" s="178"/>
      <c r="F4" s="178"/>
      <c r="G4" s="178"/>
      <c r="H4" s="178"/>
      <c r="I4" s="178"/>
      <c r="J4" s="179"/>
      <c r="K4" s="174"/>
    </row>
    <row r="5" spans="2:11" ht="15.75" thickBot="1" x14ac:dyDescent="0.3">
      <c r="B5" s="273"/>
      <c r="C5" s="180"/>
      <c r="D5" s="238"/>
      <c r="E5" s="239"/>
      <c r="F5" s="239"/>
      <c r="G5" s="239"/>
      <c r="H5" s="239"/>
      <c r="I5" s="240"/>
      <c r="J5" s="181"/>
      <c r="K5" s="174"/>
    </row>
    <row r="6" spans="2:11" ht="21.75" thickBot="1" x14ac:dyDescent="0.3">
      <c r="B6" s="273"/>
      <c r="C6" s="180"/>
      <c r="D6" s="275" t="s">
        <v>168</v>
      </c>
      <c r="E6" s="276"/>
      <c r="F6" s="276"/>
      <c r="G6" s="276"/>
      <c r="H6" s="276"/>
      <c r="I6" s="277"/>
      <c r="J6" s="181"/>
      <c r="K6" s="174"/>
    </row>
    <row r="7" spans="2:11" ht="21" customHeight="1" thickBot="1" x14ac:dyDescent="0.3">
      <c r="B7" s="273"/>
      <c r="C7" s="180"/>
      <c r="D7" s="238"/>
      <c r="E7" s="239"/>
      <c r="F7" s="239"/>
      <c r="G7" s="239"/>
      <c r="H7" s="239"/>
      <c r="I7" s="240"/>
      <c r="J7" s="181"/>
      <c r="K7" s="174"/>
    </row>
    <row r="8" spans="2:11" ht="15.75" thickBot="1" x14ac:dyDescent="0.3">
      <c r="B8" s="273"/>
      <c r="C8" s="180"/>
      <c r="D8" s="237"/>
      <c r="E8" s="237"/>
      <c r="F8" s="237"/>
      <c r="G8" s="237"/>
      <c r="H8" s="237"/>
      <c r="I8" s="237"/>
      <c r="J8" s="181"/>
      <c r="K8" s="174"/>
    </row>
    <row r="9" spans="2:11" ht="15.75" x14ac:dyDescent="0.25">
      <c r="B9" s="273"/>
      <c r="C9" s="180"/>
      <c r="D9" s="263" t="s">
        <v>167</v>
      </c>
      <c r="E9" s="264"/>
      <c r="F9" s="264"/>
      <c r="G9" s="264"/>
      <c r="H9" s="264"/>
      <c r="I9" s="265"/>
      <c r="J9" s="181"/>
      <c r="K9" s="174"/>
    </row>
    <row r="10" spans="2:11" ht="35.25" customHeight="1" x14ac:dyDescent="0.25">
      <c r="B10" s="273"/>
      <c r="C10" s="180"/>
      <c r="D10" s="266" t="s">
        <v>175</v>
      </c>
      <c r="E10" s="214"/>
      <c r="F10" s="214"/>
      <c r="G10" s="214"/>
      <c r="H10" s="214"/>
      <c r="I10" s="267"/>
      <c r="J10" s="181"/>
      <c r="K10" s="174"/>
    </row>
    <row r="11" spans="2:11" ht="93.75" customHeight="1" x14ac:dyDescent="0.25">
      <c r="B11" s="273"/>
      <c r="C11" s="180"/>
      <c r="D11" s="268" t="s">
        <v>169</v>
      </c>
      <c r="E11" s="214"/>
      <c r="F11" s="214"/>
      <c r="G11" s="214"/>
      <c r="H11" s="214"/>
      <c r="I11" s="267"/>
      <c r="J11" s="181"/>
      <c r="K11" s="174"/>
    </row>
    <row r="12" spans="2:11" ht="66.75" customHeight="1" x14ac:dyDescent="0.25">
      <c r="B12" s="273"/>
      <c r="C12" s="180"/>
      <c r="D12" s="266" t="s">
        <v>136</v>
      </c>
      <c r="E12" s="214"/>
      <c r="F12" s="214"/>
      <c r="G12" s="214"/>
      <c r="H12" s="214"/>
      <c r="I12" s="267"/>
      <c r="J12" s="181"/>
      <c r="K12" s="174"/>
    </row>
    <row r="13" spans="2:11" ht="49.5" customHeight="1" x14ac:dyDescent="0.25">
      <c r="B13" s="273"/>
      <c r="C13" s="180"/>
      <c r="D13" s="266" t="s">
        <v>176</v>
      </c>
      <c r="E13" s="214"/>
      <c r="F13" s="214"/>
      <c r="G13" s="214"/>
      <c r="H13" s="214"/>
      <c r="I13" s="267"/>
      <c r="J13" s="181"/>
      <c r="K13" s="174"/>
    </row>
    <row r="14" spans="2:11" ht="26.25" customHeight="1" thickBot="1" x14ac:dyDescent="0.3">
      <c r="B14" s="273"/>
      <c r="C14" s="180"/>
      <c r="D14" s="269" t="s">
        <v>137</v>
      </c>
      <c r="E14" s="270"/>
      <c r="F14" s="270"/>
      <c r="G14" s="270"/>
      <c r="H14" s="270"/>
      <c r="I14" s="271"/>
      <c r="J14" s="181"/>
      <c r="K14" s="174"/>
    </row>
    <row r="15" spans="2:11" ht="15.75" thickBot="1" x14ac:dyDescent="0.3">
      <c r="B15" s="273"/>
      <c r="C15" s="182"/>
      <c r="D15" s="183"/>
      <c r="E15" s="183"/>
      <c r="F15" s="183"/>
      <c r="G15" s="183"/>
      <c r="H15" s="183"/>
      <c r="I15" s="183"/>
      <c r="J15" s="184"/>
      <c r="K15" s="174"/>
    </row>
    <row r="16" spans="2:11" ht="8.25" customHeight="1" thickTop="1" thickBot="1" x14ac:dyDescent="0.3">
      <c r="B16" s="273"/>
      <c r="C16" s="1"/>
      <c r="D16" s="185"/>
      <c r="E16" s="185"/>
      <c r="F16" s="185"/>
      <c r="G16" s="185"/>
      <c r="H16" s="185"/>
      <c r="I16" s="185"/>
      <c r="J16" s="1"/>
      <c r="K16" s="174"/>
    </row>
    <row r="17" spans="2:11" ht="16.5" thickTop="1" thickBot="1" x14ac:dyDescent="0.3">
      <c r="B17" s="273"/>
      <c r="C17" s="177"/>
      <c r="D17" s="178"/>
      <c r="E17" s="178"/>
      <c r="F17" s="178"/>
      <c r="G17" s="178"/>
      <c r="H17" s="178"/>
      <c r="I17" s="178"/>
      <c r="J17" s="179"/>
      <c r="K17" s="174"/>
    </row>
    <row r="18" spans="2:11" ht="15.75" thickBot="1" x14ac:dyDescent="0.3">
      <c r="B18" s="273"/>
      <c r="C18" s="180"/>
      <c r="D18" s="238"/>
      <c r="E18" s="239"/>
      <c r="F18" s="239"/>
      <c r="G18" s="239"/>
      <c r="H18" s="239"/>
      <c r="I18" s="240"/>
      <c r="J18" s="181"/>
      <c r="K18" s="174"/>
    </row>
    <row r="19" spans="2:11" ht="21.75" customHeight="1" thickBot="1" x14ac:dyDescent="0.3">
      <c r="B19" s="273"/>
      <c r="C19" s="180"/>
      <c r="D19" s="234" t="s">
        <v>170</v>
      </c>
      <c r="E19" s="235"/>
      <c r="F19" s="235"/>
      <c r="G19" s="235"/>
      <c r="H19" s="235"/>
      <c r="I19" s="236"/>
      <c r="J19" s="181"/>
      <c r="K19" s="174"/>
    </row>
    <row r="20" spans="2:11" ht="15.75" thickBot="1" x14ac:dyDescent="0.3">
      <c r="B20" s="273"/>
      <c r="C20" s="180"/>
      <c r="D20" s="238"/>
      <c r="E20" s="239"/>
      <c r="F20" s="239"/>
      <c r="G20" s="239"/>
      <c r="H20" s="239"/>
      <c r="I20" s="240"/>
      <c r="J20" s="181"/>
      <c r="K20" s="174"/>
    </row>
    <row r="21" spans="2:11" ht="15" customHeight="1" x14ac:dyDescent="0.25">
      <c r="B21" s="273"/>
      <c r="C21" s="180"/>
      <c r="D21" s="250" t="s">
        <v>142</v>
      </c>
      <c r="E21" s="249"/>
      <c r="F21" s="249"/>
      <c r="G21" s="249"/>
      <c r="H21" s="249"/>
      <c r="I21" s="251"/>
      <c r="J21" s="181"/>
      <c r="K21" s="174"/>
    </row>
    <row r="22" spans="2:11" ht="23.25" customHeight="1" x14ac:dyDescent="0.25">
      <c r="B22" s="273"/>
      <c r="C22" s="180"/>
      <c r="D22" s="252" t="s">
        <v>143</v>
      </c>
      <c r="E22" s="243"/>
      <c r="F22" s="243"/>
      <c r="G22" s="243"/>
      <c r="H22" s="243"/>
      <c r="I22" s="253"/>
      <c r="J22" s="181"/>
      <c r="K22" s="174"/>
    </row>
    <row r="23" spans="2:11" ht="15" customHeight="1" x14ac:dyDescent="0.25">
      <c r="B23" s="273"/>
      <c r="C23" s="180"/>
      <c r="D23" s="252" t="s">
        <v>140</v>
      </c>
      <c r="E23" s="243"/>
      <c r="F23" s="243"/>
      <c r="G23" s="243"/>
      <c r="H23" s="243"/>
      <c r="I23" s="253"/>
      <c r="J23" s="181"/>
      <c r="K23" s="174"/>
    </row>
    <row r="24" spans="2:11" ht="15" customHeight="1" x14ac:dyDescent="0.25">
      <c r="B24" s="273"/>
      <c r="C24" s="180"/>
      <c r="D24" s="252" t="s">
        <v>141</v>
      </c>
      <c r="E24" s="243"/>
      <c r="F24" s="243"/>
      <c r="G24" s="243"/>
      <c r="H24" s="243"/>
      <c r="I24" s="253"/>
      <c r="J24" s="181"/>
      <c r="K24" s="174"/>
    </row>
    <row r="25" spans="2:11" ht="15.75" customHeight="1" x14ac:dyDescent="0.25">
      <c r="B25" s="273"/>
      <c r="C25" s="180"/>
      <c r="D25" s="252" t="s">
        <v>144</v>
      </c>
      <c r="E25" s="243"/>
      <c r="F25" s="243"/>
      <c r="G25" s="243"/>
      <c r="H25" s="243"/>
      <c r="I25" s="253"/>
      <c r="J25" s="181"/>
      <c r="K25" s="174"/>
    </row>
    <row r="26" spans="2:11" ht="16.5" customHeight="1" x14ac:dyDescent="0.25">
      <c r="B26" s="273"/>
      <c r="C26" s="180"/>
      <c r="D26" s="252" t="s">
        <v>147</v>
      </c>
      <c r="E26" s="243"/>
      <c r="F26" s="243"/>
      <c r="G26" s="243"/>
      <c r="H26" s="243"/>
      <c r="I26" s="253"/>
      <c r="J26" s="181"/>
      <c r="K26" s="174"/>
    </row>
    <row r="27" spans="2:11" ht="28.5" customHeight="1" thickBot="1" x14ac:dyDescent="0.3">
      <c r="B27" s="273"/>
      <c r="C27" s="180"/>
      <c r="D27" s="254" t="s">
        <v>151</v>
      </c>
      <c r="E27" s="255"/>
      <c r="F27" s="255"/>
      <c r="G27" s="255"/>
      <c r="H27" s="255"/>
      <c r="I27" s="256"/>
      <c r="J27" s="181"/>
      <c r="K27" s="174"/>
    </row>
    <row r="28" spans="2:11" ht="15.75" thickBot="1" x14ac:dyDescent="0.3">
      <c r="B28" s="273"/>
      <c r="C28" s="182"/>
      <c r="D28" s="183"/>
      <c r="E28" s="183"/>
      <c r="F28" s="183"/>
      <c r="G28" s="183"/>
      <c r="H28" s="183"/>
      <c r="I28" s="183"/>
      <c r="J28" s="184"/>
      <c r="K28" s="174"/>
    </row>
    <row r="29" spans="2:11" ht="16.5" thickTop="1" thickBot="1" x14ac:dyDescent="0.3">
      <c r="B29" s="273"/>
      <c r="C29" s="1"/>
      <c r="D29" s="185"/>
      <c r="E29" s="185"/>
      <c r="F29" s="185"/>
      <c r="G29" s="185"/>
      <c r="H29" s="185"/>
      <c r="I29" s="185"/>
      <c r="J29" s="1"/>
      <c r="K29" s="174"/>
    </row>
    <row r="30" spans="2:11" ht="16.5" thickTop="1" thickBot="1" x14ac:dyDescent="0.3">
      <c r="B30" s="273"/>
      <c r="C30" s="177"/>
      <c r="D30" s="178"/>
      <c r="E30" s="178"/>
      <c r="F30" s="178"/>
      <c r="G30" s="178"/>
      <c r="H30" s="178"/>
      <c r="I30" s="178"/>
      <c r="J30" s="179"/>
      <c r="K30" s="174"/>
    </row>
    <row r="31" spans="2:11" ht="15.75" thickBot="1" x14ac:dyDescent="0.3">
      <c r="B31" s="273"/>
      <c r="C31" s="180"/>
      <c r="D31" s="238"/>
      <c r="E31" s="239"/>
      <c r="F31" s="239"/>
      <c r="G31" s="239"/>
      <c r="H31" s="239"/>
      <c r="I31" s="240"/>
      <c r="J31" s="181"/>
      <c r="K31" s="174"/>
    </row>
    <row r="32" spans="2:11" ht="21.75" customHeight="1" thickBot="1" x14ac:dyDescent="0.3">
      <c r="B32" s="273"/>
      <c r="C32" s="180"/>
      <c r="D32" s="234" t="s">
        <v>171</v>
      </c>
      <c r="E32" s="235"/>
      <c r="F32" s="235"/>
      <c r="G32" s="235"/>
      <c r="H32" s="235"/>
      <c r="I32" s="236"/>
      <c r="J32" s="181"/>
      <c r="K32" s="174"/>
    </row>
    <row r="33" spans="2:11" ht="13.5" customHeight="1" thickBot="1" x14ac:dyDescent="0.3">
      <c r="B33" s="273"/>
      <c r="C33" s="180"/>
      <c r="D33" s="238"/>
      <c r="E33" s="239"/>
      <c r="F33" s="239"/>
      <c r="G33" s="239"/>
      <c r="H33" s="239"/>
      <c r="I33" s="240"/>
      <c r="J33" s="181"/>
      <c r="K33" s="174"/>
    </row>
    <row r="34" spans="2:11" ht="42.75" customHeight="1" thickBot="1" x14ac:dyDescent="0.3">
      <c r="B34" s="273"/>
      <c r="C34" s="180"/>
      <c r="D34" s="248" t="s">
        <v>176</v>
      </c>
      <c r="E34" s="249"/>
      <c r="F34" s="249"/>
      <c r="G34" s="249"/>
      <c r="H34" s="249"/>
      <c r="I34" s="249"/>
      <c r="J34" s="181"/>
      <c r="K34" s="174"/>
    </row>
    <row r="35" spans="2:11" ht="15.75" thickBot="1" x14ac:dyDescent="0.3">
      <c r="B35" s="273"/>
      <c r="C35" s="180"/>
      <c r="D35" s="238"/>
      <c r="E35" s="239"/>
      <c r="F35" s="239"/>
      <c r="G35" s="239"/>
      <c r="H35" s="239"/>
      <c r="I35" s="240"/>
      <c r="J35" s="181"/>
      <c r="K35" s="174"/>
    </row>
    <row r="36" spans="2:11" ht="51.75" customHeight="1" x14ac:dyDescent="0.25">
      <c r="B36" s="273"/>
      <c r="C36" s="180"/>
      <c r="D36" s="250" t="s">
        <v>172</v>
      </c>
      <c r="E36" s="249"/>
      <c r="F36" s="249"/>
      <c r="G36" s="249"/>
      <c r="H36" s="249"/>
      <c r="I36" s="251"/>
      <c r="J36" s="181"/>
      <c r="K36" s="174"/>
    </row>
    <row r="37" spans="2:11" ht="15.75" x14ac:dyDescent="0.25">
      <c r="B37" s="273"/>
      <c r="C37" s="180"/>
      <c r="D37" s="257"/>
      <c r="E37" s="242"/>
      <c r="F37" s="242"/>
      <c r="G37" s="242"/>
      <c r="H37" s="242"/>
      <c r="I37" s="258"/>
      <c r="J37" s="181"/>
      <c r="K37" s="174"/>
    </row>
    <row r="38" spans="2:11" ht="35.25" customHeight="1" x14ac:dyDescent="0.25">
      <c r="B38" s="273"/>
      <c r="C38" s="180"/>
      <c r="D38" s="252" t="s">
        <v>145</v>
      </c>
      <c r="E38" s="243"/>
      <c r="F38" s="243"/>
      <c r="G38" s="243"/>
      <c r="H38" s="243"/>
      <c r="I38" s="253"/>
      <c r="J38" s="181"/>
      <c r="K38" s="174"/>
    </row>
    <row r="39" spans="2:11" x14ac:dyDescent="0.25">
      <c r="B39" s="273"/>
      <c r="C39" s="180"/>
      <c r="D39" s="259"/>
      <c r="E39" s="244"/>
      <c r="F39" s="244"/>
      <c r="G39" s="244"/>
      <c r="H39" s="244"/>
      <c r="I39" s="260"/>
      <c r="J39" s="181"/>
      <c r="K39" s="174"/>
    </row>
    <row r="40" spans="2:11" x14ac:dyDescent="0.25">
      <c r="B40" s="273"/>
      <c r="C40" s="180"/>
      <c r="D40" s="252" t="s">
        <v>138</v>
      </c>
      <c r="E40" s="243"/>
      <c r="F40" s="243"/>
      <c r="G40" s="243"/>
      <c r="H40" s="243"/>
      <c r="I40" s="253"/>
      <c r="J40" s="181"/>
      <c r="K40" s="174"/>
    </row>
    <row r="41" spans="2:11" x14ac:dyDescent="0.25">
      <c r="B41" s="273"/>
      <c r="C41" s="180"/>
      <c r="D41" s="259"/>
      <c r="E41" s="244"/>
      <c r="F41" s="244"/>
      <c r="G41" s="244"/>
      <c r="H41" s="244"/>
      <c r="I41" s="260"/>
      <c r="J41" s="181"/>
      <c r="K41" s="174"/>
    </row>
    <row r="42" spans="2:11" x14ac:dyDescent="0.25">
      <c r="B42" s="273"/>
      <c r="C42" s="180"/>
      <c r="D42" s="252" t="s">
        <v>139</v>
      </c>
      <c r="E42" s="243"/>
      <c r="F42" s="243"/>
      <c r="G42" s="243"/>
      <c r="H42" s="243"/>
      <c r="I42" s="253"/>
      <c r="J42" s="181"/>
      <c r="K42" s="174"/>
    </row>
    <row r="43" spans="2:11" x14ac:dyDescent="0.25">
      <c r="B43" s="273"/>
      <c r="C43" s="180"/>
      <c r="D43" s="259"/>
      <c r="E43" s="244"/>
      <c r="F43" s="244"/>
      <c r="G43" s="244"/>
      <c r="H43" s="244"/>
      <c r="I43" s="260"/>
      <c r="J43" s="181"/>
      <c r="K43" s="174"/>
    </row>
    <row r="44" spans="2:11" x14ac:dyDescent="0.25">
      <c r="B44" s="273"/>
      <c r="C44" s="180"/>
      <c r="D44" s="252" t="s">
        <v>146</v>
      </c>
      <c r="E44" s="243"/>
      <c r="F44" s="243"/>
      <c r="G44" s="243"/>
      <c r="H44" s="243"/>
      <c r="I44" s="253"/>
      <c r="J44" s="181"/>
      <c r="K44" s="174"/>
    </row>
    <row r="45" spans="2:11" ht="12.75" customHeight="1" x14ac:dyDescent="0.25">
      <c r="B45" s="273"/>
      <c r="C45" s="180"/>
      <c r="D45" s="259"/>
      <c r="E45" s="244"/>
      <c r="F45" s="244"/>
      <c r="G45" s="244"/>
      <c r="H45" s="244"/>
      <c r="I45" s="260"/>
      <c r="J45" s="181"/>
      <c r="K45" s="174"/>
    </row>
    <row r="46" spans="2:11" ht="51" customHeight="1" x14ac:dyDescent="0.25">
      <c r="B46" s="273"/>
      <c r="C46" s="180"/>
      <c r="D46" s="252" t="s">
        <v>177</v>
      </c>
      <c r="E46" s="243"/>
      <c r="F46" s="243"/>
      <c r="G46" s="243"/>
      <c r="H46" s="243"/>
      <c r="I46" s="253"/>
      <c r="J46" s="181"/>
      <c r="K46" s="174"/>
    </row>
    <row r="47" spans="2:11" x14ac:dyDescent="0.25">
      <c r="B47" s="273"/>
      <c r="C47" s="180"/>
      <c r="D47" s="259"/>
      <c r="E47" s="244"/>
      <c r="F47" s="244"/>
      <c r="G47" s="244"/>
      <c r="H47" s="244"/>
      <c r="I47" s="260"/>
      <c r="J47" s="181"/>
      <c r="K47" s="174"/>
    </row>
    <row r="48" spans="2:11" ht="33" customHeight="1" x14ac:dyDescent="0.25">
      <c r="B48" s="273"/>
      <c r="C48" s="180"/>
      <c r="D48" s="252" t="s">
        <v>148</v>
      </c>
      <c r="E48" s="243"/>
      <c r="F48" s="243"/>
      <c r="G48" s="243"/>
      <c r="H48" s="243"/>
      <c r="I48" s="253"/>
      <c r="J48" s="181"/>
      <c r="K48" s="174"/>
    </row>
    <row r="49" spans="2:11" x14ac:dyDescent="0.25">
      <c r="B49" s="273"/>
      <c r="C49" s="180"/>
      <c r="D49" s="259"/>
      <c r="E49" s="244"/>
      <c r="F49" s="244"/>
      <c r="G49" s="244"/>
      <c r="H49" s="244"/>
      <c r="I49" s="260"/>
      <c r="J49" s="181"/>
      <c r="K49" s="174"/>
    </row>
    <row r="50" spans="2:11" ht="38.25" customHeight="1" x14ac:dyDescent="0.25">
      <c r="B50" s="273"/>
      <c r="C50" s="180"/>
      <c r="D50" s="252" t="s">
        <v>149</v>
      </c>
      <c r="E50" s="243"/>
      <c r="F50" s="243"/>
      <c r="G50" s="243"/>
      <c r="H50" s="243"/>
      <c r="I50" s="253"/>
      <c r="J50" s="181"/>
      <c r="K50" s="174"/>
    </row>
    <row r="51" spans="2:11" x14ac:dyDescent="0.25">
      <c r="B51" s="273"/>
      <c r="C51" s="180"/>
      <c r="D51" s="259"/>
      <c r="E51" s="244"/>
      <c r="F51" s="244"/>
      <c r="G51" s="244"/>
      <c r="H51" s="244"/>
      <c r="I51" s="260"/>
      <c r="J51" s="181"/>
      <c r="K51" s="174"/>
    </row>
    <row r="52" spans="2:11" ht="42" customHeight="1" thickBot="1" x14ac:dyDescent="0.3">
      <c r="B52" s="273"/>
      <c r="C52" s="180"/>
      <c r="D52" s="254" t="s">
        <v>150</v>
      </c>
      <c r="E52" s="255"/>
      <c r="F52" s="255"/>
      <c r="G52" s="255"/>
      <c r="H52" s="255"/>
      <c r="I52" s="256"/>
      <c r="J52" s="181"/>
      <c r="K52" s="174"/>
    </row>
    <row r="53" spans="2:11" ht="15.75" thickBot="1" x14ac:dyDescent="0.3">
      <c r="B53" s="273"/>
      <c r="C53" s="182"/>
      <c r="D53" s="183"/>
      <c r="E53" s="183"/>
      <c r="F53" s="183"/>
      <c r="G53" s="183"/>
      <c r="H53" s="183"/>
      <c r="I53" s="183"/>
      <c r="J53" s="184"/>
      <c r="K53" s="174"/>
    </row>
    <row r="54" spans="2:11" ht="16.5" thickTop="1" thickBot="1" x14ac:dyDescent="0.3">
      <c r="B54" s="273"/>
      <c r="C54" s="1"/>
      <c r="D54" s="1"/>
      <c r="E54" s="1"/>
      <c r="F54" s="1"/>
      <c r="G54" s="1"/>
      <c r="H54" s="1"/>
      <c r="I54" s="1"/>
      <c r="J54" s="1"/>
      <c r="K54" s="174"/>
    </row>
    <row r="55" spans="2:11" ht="16.5" thickTop="1" thickBot="1" x14ac:dyDescent="0.3">
      <c r="B55" s="273"/>
      <c r="C55" s="177"/>
      <c r="D55" s="178"/>
      <c r="E55" s="178"/>
      <c r="F55" s="178"/>
      <c r="G55" s="178"/>
      <c r="H55" s="178"/>
      <c r="I55" s="178"/>
      <c r="J55" s="179"/>
      <c r="K55" s="174"/>
    </row>
    <row r="56" spans="2:11" ht="15.75" thickBot="1" x14ac:dyDescent="0.3">
      <c r="B56" s="273"/>
      <c r="C56" s="180"/>
      <c r="D56" s="238"/>
      <c r="E56" s="239"/>
      <c r="F56" s="239"/>
      <c r="G56" s="239"/>
      <c r="H56" s="239"/>
      <c r="I56" s="240"/>
      <c r="J56" s="181"/>
      <c r="K56" s="174"/>
    </row>
    <row r="57" spans="2:11" ht="19.5" customHeight="1" thickBot="1" x14ac:dyDescent="0.3">
      <c r="B57" s="273"/>
      <c r="C57" s="180"/>
      <c r="D57" s="261" t="s">
        <v>173</v>
      </c>
      <c r="E57" s="262"/>
      <c r="F57" s="262"/>
      <c r="G57" s="262"/>
      <c r="H57" s="262"/>
      <c r="I57" s="262"/>
      <c r="J57" s="181"/>
      <c r="K57" s="174"/>
    </row>
    <row r="58" spans="2:11" ht="15.75" thickBot="1" x14ac:dyDescent="0.3">
      <c r="B58" s="273"/>
      <c r="C58" s="180"/>
      <c r="D58" s="238"/>
      <c r="E58" s="239"/>
      <c r="F58" s="239"/>
      <c r="G58" s="239"/>
      <c r="H58" s="239"/>
      <c r="I58" s="240"/>
      <c r="J58" s="181"/>
      <c r="K58" s="174"/>
    </row>
    <row r="59" spans="2:11" ht="15.75" thickBot="1" x14ac:dyDescent="0.3">
      <c r="B59" s="273"/>
      <c r="C59" s="180"/>
      <c r="D59" s="241"/>
      <c r="E59" s="241"/>
      <c r="F59" s="241"/>
      <c r="G59" s="241"/>
      <c r="H59" s="241"/>
      <c r="I59" s="241"/>
      <c r="J59" s="181"/>
      <c r="K59" s="174"/>
    </row>
    <row r="60" spans="2:11" ht="56.25" customHeight="1" thickBot="1" x14ac:dyDescent="0.3">
      <c r="B60" s="273"/>
      <c r="C60" s="180"/>
      <c r="D60" s="245" t="s">
        <v>174</v>
      </c>
      <c r="E60" s="246"/>
      <c r="F60" s="246"/>
      <c r="G60" s="246"/>
      <c r="H60" s="246"/>
      <c r="I60" s="247"/>
      <c r="J60" s="181"/>
      <c r="K60" s="174"/>
    </row>
    <row r="61" spans="2:11" ht="15.75" thickBot="1" x14ac:dyDescent="0.3">
      <c r="B61" s="273"/>
      <c r="C61" s="182"/>
      <c r="D61" s="183"/>
      <c r="E61" s="183"/>
      <c r="F61" s="183"/>
      <c r="G61" s="183"/>
      <c r="H61" s="183"/>
      <c r="I61" s="183"/>
      <c r="J61" s="184"/>
      <c r="K61" s="174"/>
    </row>
    <row r="62" spans="2:11" ht="16.5" thickTop="1" thickBot="1" x14ac:dyDescent="0.3">
      <c r="B62" s="274"/>
      <c r="C62" s="203"/>
      <c r="D62" s="203"/>
      <c r="E62" s="203"/>
      <c r="F62" s="203"/>
      <c r="G62" s="203"/>
      <c r="H62" s="203"/>
      <c r="I62" s="203"/>
      <c r="J62" s="203"/>
      <c r="K62" s="175"/>
    </row>
    <row r="63" spans="2:11" ht="15.75" thickTop="1" x14ac:dyDescent="0.25"/>
  </sheetData>
  <mergeCells count="36">
    <mergeCell ref="D57:I57"/>
    <mergeCell ref="D58:I58"/>
    <mergeCell ref="D60:I60"/>
    <mergeCell ref="D5:I5"/>
    <mergeCell ref="D7:I7"/>
    <mergeCell ref="D33:I33"/>
    <mergeCell ref="D56:I56"/>
    <mergeCell ref="D6:I6"/>
    <mergeCell ref="D10:I10"/>
    <mergeCell ref="D34:I34"/>
    <mergeCell ref="D19:I19"/>
    <mergeCell ref="D18:I18"/>
    <mergeCell ref="D12:I12"/>
    <mergeCell ref="D13:I13"/>
    <mergeCell ref="D14:I14"/>
    <mergeCell ref="D11:I11"/>
    <mergeCell ref="D38:I38"/>
    <mergeCell ref="D40:I40"/>
    <mergeCell ref="D42:I42"/>
    <mergeCell ref="D48:I48"/>
    <mergeCell ref="D46:I46"/>
    <mergeCell ref="D32:I32"/>
    <mergeCell ref="D20:I20"/>
    <mergeCell ref="D31:I31"/>
    <mergeCell ref="D35:I35"/>
    <mergeCell ref="D50:I50"/>
    <mergeCell ref="D52:I52"/>
    <mergeCell ref="D36:I36"/>
    <mergeCell ref="D21:I21"/>
    <mergeCell ref="D22:I22"/>
    <mergeCell ref="D23:I23"/>
    <mergeCell ref="D24:I24"/>
    <mergeCell ref="D25:I25"/>
    <mergeCell ref="D44:I44"/>
    <mergeCell ref="D26:I26"/>
    <mergeCell ref="D27:I2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J20"/>
  <sheetViews>
    <sheetView showGridLines="0" workbookViewId="0">
      <selection activeCell="C20" sqref="C20:D20"/>
    </sheetView>
  </sheetViews>
  <sheetFormatPr baseColWidth="10" defaultRowHeight="15" x14ac:dyDescent="0.25"/>
  <cols>
    <col min="2" max="2" width="3.28515625" customWidth="1"/>
    <col min="3" max="3" width="30.28515625" customWidth="1"/>
    <col min="4" max="4" width="29.85546875" customWidth="1"/>
    <col min="6" max="6" width="18.5703125" customWidth="1"/>
    <col min="8" max="8" width="12.5703125" bestFit="1" customWidth="1"/>
    <col min="9" max="9" width="4" customWidth="1"/>
    <col min="10" max="10" width="4.140625" customWidth="1"/>
  </cols>
  <sheetData>
    <row r="2" spans="2:10" ht="15.75" thickBot="1" x14ac:dyDescent="0.3"/>
    <row r="3" spans="2:10" ht="20.25" thickTop="1" thickBot="1" x14ac:dyDescent="0.35">
      <c r="B3" s="154"/>
      <c r="C3" s="225" t="s">
        <v>97</v>
      </c>
      <c r="D3" s="225"/>
      <c r="E3" s="225"/>
      <c r="F3" s="225"/>
      <c r="G3" s="225"/>
      <c r="H3" s="225"/>
      <c r="I3" s="225"/>
      <c r="J3" s="226"/>
    </row>
    <row r="4" spans="2:10" ht="15.75" thickTop="1" x14ac:dyDescent="0.25">
      <c r="B4" s="155"/>
      <c r="C4" s="83"/>
      <c r="D4" s="84"/>
      <c r="E4" s="84"/>
      <c r="F4" s="84"/>
      <c r="G4" s="84"/>
      <c r="H4" s="84"/>
      <c r="I4" s="85"/>
      <c r="J4" s="156"/>
    </row>
    <row r="5" spans="2:10" x14ac:dyDescent="0.25">
      <c r="B5" s="155"/>
      <c r="C5" s="86"/>
      <c r="D5" s="1"/>
      <c r="E5" s="66" t="str">
        <f>+'EST RESUL AN. VERTICAL'!D11</f>
        <v>PROYECCIÓN AÑO 2</v>
      </c>
      <c r="F5" s="191"/>
      <c r="G5" s="66" t="str">
        <f>+'EST RESUL AN. VERTICAL'!I11</f>
        <v>AÑO 1</v>
      </c>
      <c r="H5" s="1"/>
      <c r="I5" s="87"/>
      <c r="J5" s="156"/>
    </row>
    <row r="6" spans="2:10" x14ac:dyDescent="0.25">
      <c r="B6" s="155"/>
      <c r="C6" s="124" t="s">
        <v>128</v>
      </c>
      <c r="D6" s="3"/>
      <c r="E6" s="1"/>
      <c r="F6" s="1"/>
      <c r="G6" s="1"/>
      <c r="H6" s="1"/>
      <c r="I6" s="87"/>
      <c r="J6" s="156"/>
    </row>
    <row r="7" spans="2:10" x14ac:dyDescent="0.25">
      <c r="B7" s="155"/>
      <c r="C7" s="86"/>
      <c r="D7" s="69" t="s">
        <v>99</v>
      </c>
      <c r="E7" s="34"/>
      <c r="F7" s="68"/>
      <c r="G7" s="34"/>
      <c r="H7" s="67"/>
      <c r="I7" s="87"/>
      <c r="J7" s="156"/>
    </row>
    <row r="8" spans="2:10" x14ac:dyDescent="0.25">
      <c r="B8" s="155"/>
      <c r="C8" s="86"/>
      <c r="D8" s="70" t="s">
        <v>98</v>
      </c>
      <c r="E8" s="34"/>
      <c r="F8" s="1"/>
      <c r="G8" s="34"/>
      <c r="H8" s="74"/>
      <c r="I8" s="87"/>
      <c r="J8" s="156"/>
    </row>
    <row r="9" spans="2:10" x14ac:dyDescent="0.25">
      <c r="B9" s="155"/>
      <c r="C9" s="86"/>
      <c r="D9" s="1"/>
      <c r="E9" s="1"/>
      <c r="F9" s="1"/>
      <c r="G9" s="1"/>
      <c r="H9" s="74"/>
      <c r="I9" s="87"/>
      <c r="J9" s="156"/>
    </row>
    <row r="10" spans="2:10" x14ac:dyDescent="0.25">
      <c r="B10" s="155"/>
      <c r="C10" s="124" t="s">
        <v>100</v>
      </c>
      <c r="D10" s="3"/>
      <c r="E10" s="1"/>
      <c r="F10" s="1"/>
      <c r="G10" s="1"/>
      <c r="H10" s="74"/>
      <c r="I10" s="87"/>
      <c r="J10" s="156"/>
    </row>
    <row r="11" spans="2:10" x14ac:dyDescent="0.25">
      <c r="B11" s="155"/>
      <c r="C11" s="86"/>
      <c r="D11" s="69" t="s">
        <v>101</v>
      </c>
      <c r="E11" s="34"/>
      <c r="F11" s="68"/>
      <c r="G11" s="34"/>
      <c r="H11" s="67"/>
      <c r="I11" s="87"/>
      <c r="J11" s="156"/>
    </row>
    <row r="12" spans="2:10" x14ac:dyDescent="0.25">
      <c r="B12" s="155"/>
      <c r="C12" s="86"/>
      <c r="D12" s="70" t="s">
        <v>98</v>
      </c>
      <c r="E12" s="34"/>
      <c r="F12" s="1"/>
      <c r="G12" s="34"/>
      <c r="H12" s="74"/>
      <c r="I12" s="87"/>
      <c r="J12" s="156"/>
    </row>
    <row r="13" spans="2:10" x14ac:dyDescent="0.25">
      <c r="B13" s="155"/>
      <c r="C13" s="86"/>
      <c r="D13" s="1"/>
      <c r="E13" s="1"/>
      <c r="F13" s="1"/>
      <c r="G13" s="1"/>
      <c r="H13" s="1"/>
      <c r="I13" s="87"/>
      <c r="J13" s="156"/>
    </row>
    <row r="14" spans="2:10" x14ac:dyDescent="0.25">
      <c r="B14" s="155"/>
      <c r="C14" s="124" t="s">
        <v>102</v>
      </c>
      <c r="D14" s="3"/>
      <c r="E14" s="1"/>
      <c r="F14" s="1"/>
      <c r="G14" s="1"/>
      <c r="H14" s="1"/>
      <c r="I14" s="87"/>
      <c r="J14" s="156"/>
    </row>
    <row r="15" spans="2:10" ht="30" x14ac:dyDescent="0.25">
      <c r="B15" s="155"/>
      <c r="C15" s="86"/>
      <c r="D15" s="71" t="s">
        <v>103</v>
      </c>
      <c r="E15" s="1"/>
      <c r="F15" s="72"/>
      <c r="G15" s="157"/>
      <c r="H15" s="157">
        <f>+'EST. SITUACIÓN FINANCIERA'!I18-'EST. SITUACIÓN FINANCIERA'!I44</f>
        <v>1180</v>
      </c>
      <c r="I15" s="87"/>
      <c r="J15" s="156"/>
    </row>
    <row r="16" spans="2:10" ht="15.75" thickBot="1" x14ac:dyDescent="0.3">
      <c r="B16" s="155"/>
      <c r="C16" s="90"/>
      <c r="D16" s="91"/>
      <c r="E16" s="91"/>
      <c r="F16" s="91"/>
      <c r="G16" s="91"/>
      <c r="H16" s="91"/>
      <c r="I16" s="92"/>
      <c r="J16" s="156"/>
    </row>
    <row r="17" spans="2:10" ht="16.5" thickTop="1" thickBot="1" x14ac:dyDescent="0.3">
      <c r="B17" s="158"/>
      <c r="C17" s="160"/>
      <c r="D17" s="160"/>
      <c r="E17" s="160"/>
      <c r="F17" s="160"/>
      <c r="G17" s="160"/>
      <c r="H17" s="160"/>
      <c r="I17" s="160"/>
      <c r="J17" s="159"/>
    </row>
    <row r="18" spans="2:10" ht="15.75" thickTop="1" x14ac:dyDescent="0.25">
      <c r="D18" s="1"/>
      <c r="E18" s="1"/>
      <c r="F18" s="1"/>
      <c r="G18" s="1"/>
      <c r="H18" s="1"/>
    </row>
    <row r="19" spans="2:10" ht="15.75" thickBot="1" x14ac:dyDescent="0.3"/>
    <row r="20" spans="2:10" ht="19.5" thickBot="1" x14ac:dyDescent="0.35">
      <c r="C20" s="227" t="s">
        <v>165</v>
      </c>
      <c r="D20" s="228"/>
    </row>
  </sheetData>
  <mergeCells count="2">
    <mergeCell ref="C3:J3"/>
    <mergeCell ref="C20:D20"/>
  </mergeCells>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3:J22"/>
  <sheetViews>
    <sheetView showGridLines="0" workbookViewId="0">
      <selection activeCell="C22" sqref="C22:D22"/>
    </sheetView>
  </sheetViews>
  <sheetFormatPr baseColWidth="10" defaultRowHeight="15" x14ac:dyDescent="0.25"/>
  <cols>
    <col min="2" max="2" width="3.28515625" customWidth="1"/>
    <col min="3" max="3" width="30.28515625" customWidth="1"/>
    <col min="4" max="4" width="29.85546875" customWidth="1"/>
    <col min="6" max="6" width="18.5703125" customWidth="1"/>
    <col min="8" max="8" width="12.5703125" bestFit="1" customWidth="1"/>
    <col min="9" max="9" width="4" customWidth="1"/>
    <col min="10" max="10" width="4.140625" customWidth="1"/>
  </cols>
  <sheetData>
    <row r="3" spans="2:10" ht="15.75" thickBot="1" x14ac:dyDescent="0.3">
      <c r="D3" s="1"/>
      <c r="E3" s="1"/>
      <c r="F3" s="1"/>
      <c r="G3" s="1"/>
      <c r="H3" s="1"/>
    </row>
    <row r="4" spans="2:10" ht="20.25" thickTop="1" thickBot="1" x14ac:dyDescent="0.35">
      <c r="B4" s="154"/>
      <c r="C4" s="225" t="s">
        <v>107</v>
      </c>
      <c r="D4" s="225"/>
      <c r="E4" s="225"/>
      <c r="F4" s="225"/>
      <c r="G4" s="225"/>
      <c r="H4" s="225"/>
      <c r="I4" s="225"/>
      <c r="J4" s="226"/>
    </row>
    <row r="5" spans="2:10" ht="15.75" thickTop="1" x14ac:dyDescent="0.25">
      <c r="B5" s="155"/>
      <c r="C5" s="83"/>
      <c r="D5" s="84"/>
      <c r="E5" s="84"/>
      <c r="F5" s="84"/>
      <c r="G5" s="84"/>
      <c r="H5" s="84"/>
      <c r="I5" s="85"/>
      <c r="J5" s="156"/>
    </row>
    <row r="6" spans="2:10" x14ac:dyDescent="0.25">
      <c r="B6" s="155"/>
      <c r="C6" s="86"/>
      <c r="D6" s="1"/>
      <c r="E6" s="66" t="str">
        <f>+'INDICADORES DE LIQUIDEZ'!E5</f>
        <v>PROYECCIÓN AÑO 2</v>
      </c>
      <c r="F6" s="191"/>
      <c r="G6" s="66" t="str">
        <f>+'INDICADORES DE LIQUIDEZ'!G5</f>
        <v>AÑO 1</v>
      </c>
      <c r="H6" s="1"/>
      <c r="I6" s="87"/>
      <c r="J6" s="156"/>
    </row>
    <row r="7" spans="2:10" x14ac:dyDescent="0.25">
      <c r="B7" s="155"/>
      <c r="C7" s="166" t="s">
        <v>106</v>
      </c>
      <c r="D7" s="161"/>
      <c r="E7" s="1"/>
      <c r="F7" s="1"/>
      <c r="G7" s="1"/>
      <c r="H7" s="1"/>
      <c r="I7" s="87"/>
      <c r="J7" s="156"/>
    </row>
    <row r="8" spans="2:10" x14ac:dyDescent="0.25">
      <c r="B8" s="155"/>
      <c r="C8" s="86"/>
      <c r="D8" s="69" t="s">
        <v>104</v>
      </c>
      <c r="E8" s="34"/>
      <c r="F8" s="68"/>
      <c r="G8" s="34"/>
      <c r="H8" s="67"/>
      <c r="I8" s="87"/>
      <c r="J8" s="156"/>
    </row>
    <row r="9" spans="2:10" x14ac:dyDescent="0.25">
      <c r="B9" s="155"/>
      <c r="C9" s="86"/>
      <c r="D9" s="70" t="s">
        <v>105</v>
      </c>
      <c r="E9" s="34"/>
      <c r="F9" s="1"/>
      <c r="G9" s="34"/>
      <c r="H9" s="74"/>
      <c r="I9" s="87"/>
      <c r="J9" s="156"/>
    </row>
    <row r="10" spans="2:10" x14ac:dyDescent="0.25">
      <c r="B10" s="155"/>
      <c r="C10" s="86"/>
      <c r="D10" s="1"/>
      <c r="E10" s="1"/>
      <c r="F10" s="1"/>
      <c r="G10" s="1"/>
      <c r="H10" s="1"/>
      <c r="I10" s="87"/>
      <c r="J10" s="156"/>
    </row>
    <row r="11" spans="2:10" x14ac:dyDescent="0.25">
      <c r="B11" s="155"/>
      <c r="C11" s="86" t="s">
        <v>108</v>
      </c>
      <c r="D11" s="1"/>
      <c r="E11" s="1"/>
      <c r="F11" s="1"/>
      <c r="G11" s="1"/>
      <c r="H11" s="1"/>
      <c r="I11" s="87"/>
      <c r="J11" s="156"/>
    </row>
    <row r="12" spans="2:10" x14ac:dyDescent="0.25">
      <c r="B12" s="155"/>
      <c r="C12" s="167"/>
      <c r="D12" s="69" t="s">
        <v>109</v>
      </c>
      <c r="E12" s="34"/>
      <c r="F12" s="68"/>
      <c r="G12" s="34"/>
      <c r="H12" s="67"/>
      <c r="I12" s="87"/>
      <c r="J12" s="156"/>
    </row>
    <row r="13" spans="2:10" x14ac:dyDescent="0.25">
      <c r="B13" s="155"/>
      <c r="C13" s="168"/>
      <c r="D13" s="70" t="s">
        <v>110</v>
      </c>
      <c r="E13" s="34"/>
      <c r="F13" s="1"/>
      <c r="G13" s="34"/>
      <c r="H13" s="74"/>
      <c r="I13" s="87"/>
      <c r="J13" s="156"/>
    </row>
    <row r="14" spans="2:10" x14ac:dyDescent="0.25">
      <c r="B14" s="155"/>
      <c r="C14" s="86"/>
      <c r="D14" s="1"/>
      <c r="E14" s="1"/>
      <c r="F14" s="1"/>
      <c r="G14" s="1"/>
      <c r="H14" s="1"/>
      <c r="I14" s="87"/>
      <c r="J14" s="156"/>
    </row>
    <row r="15" spans="2:10" x14ac:dyDescent="0.25">
      <c r="B15" s="155"/>
      <c r="C15" s="86" t="s">
        <v>111</v>
      </c>
      <c r="D15" s="1"/>
      <c r="E15" s="1"/>
      <c r="F15" s="1"/>
      <c r="G15" s="1"/>
      <c r="H15" s="1"/>
      <c r="I15" s="87"/>
      <c r="J15" s="156"/>
    </row>
    <row r="16" spans="2:10" x14ac:dyDescent="0.25">
      <c r="B16" s="155"/>
      <c r="C16" s="86"/>
      <c r="D16" s="69" t="s">
        <v>112</v>
      </c>
      <c r="E16" s="34"/>
      <c r="F16" s="68"/>
      <c r="G16" s="34"/>
      <c r="H16" s="67"/>
      <c r="I16" s="87"/>
      <c r="J16" s="156"/>
    </row>
    <row r="17" spans="2:10" x14ac:dyDescent="0.25">
      <c r="B17" s="155"/>
      <c r="C17" s="86"/>
      <c r="D17" s="70" t="s">
        <v>113</v>
      </c>
      <c r="E17" s="34"/>
      <c r="F17" s="1"/>
      <c r="G17" s="34"/>
      <c r="H17" s="74"/>
      <c r="I17" s="87"/>
      <c r="J17" s="156"/>
    </row>
    <row r="18" spans="2:10" ht="15.75" thickBot="1" x14ac:dyDescent="0.3">
      <c r="B18" s="155"/>
      <c r="C18" s="90"/>
      <c r="D18" s="169"/>
      <c r="E18" s="170"/>
      <c r="F18" s="91"/>
      <c r="G18" s="170"/>
      <c r="H18" s="171"/>
      <c r="I18" s="92"/>
      <c r="J18" s="156"/>
    </row>
    <row r="19" spans="2:10" ht="16.5" thickTop="1" thickBot="1" x14ac:dyDescent="0.3">
      <c r="B19" s="158"/>
      <c r="C19" s="160"/>
      <c r="D19" s="162"/>
      <c r="E19" s="163"/>
      <c r="F19" s="160"/>
      <c r="G19" s="163"/>
      <c r="H19" s="164"/>
      <c r="I19" s="160"/>
      <c r="J19" s="159"/>
    </row>
    <row r="20" spans="2:10" ht="15.75" thickTop="1" x14ac:dyDescent="0.25"/>
    <row r="21" spans="2:10" ht="15.75" thickBot="1" x14ac:dyDescent="0.3"/>
    <row r="22" spans="2:10" ht="19.5" thickBot="1" x14ac:dyDescent="0.35">
      <c r="C22" s="227" t="s">
        <v>165</v>
      </c>
      <c r="D22" s="228"/>
    </row>
  </sheetData>
  <mergeCells count="2">
    <mergeCell ref="C4:J4"/>
    <mergeCell ref="C22:D22"/>
  </mergeCells>
  <pageMargins left="0.7" right="0.7"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J22"/>
  <sheetViews>
    <sheetView showGridLines="0" workbookViewId="0">
      <selection activeCell="C22" sqref="C22:D22"/>
    </sheetView>
  </sheetViews>
  <sheetFormatPr baseColWidth="10" defaultRowHeight="15" x14ac:dyDescent="0.25"/>
  <cols>
    <col min="2" max="2" width="3.28515625" customWidth="1"/>
    <col min="3" max="3" width="30.28515625" customWidth="1"/>
    <col min="4" max="4" width="29.85546875" customWidth="1"/>
    <col min="6" max="6" width="18.5703125" customWidth="1"/>
    <col min="8" max="8" width="12.5703125" bestFit="1" customWidth="1"/>
    <col min="9" max="9" width="4" customWidth="1"/>
    <col min="10" max="10" width="4.140625" customWidth="1"/>
  </cols>
  <sheetData>
    <row r="3" spans="2:10" ht="15.75" thickBot="1" x14ac:dyDescent="0.3"/>
    <row r="4" spans="2:10" ht="20.25" thickTop="1" thickBot="1" x14ac:dyDescent="0.35">
      <c r="B4" s="154"/>
      <c r="C4" s="225" t="s">
        <v>114</v>
      </c>
      <c r="D4" s="225"/>
      <c r="E4" s="225"/>
      <c r="F4" s="225"/>
      <c r="G4" s="225"/>
      <c r="H4" s="225"/>
      <c r="I4" s="225"/>
      <c r="J4" s="226"/>
    </row>
    <row r="5" spans="2:10" ht="15.75" thickTop="1" x14ac:dyDescent="0.25">
      <c r="B5" s="155"/>
      <c r="C5" s="83"/>
      <c r="D5" s="84"/>
      <c r="E5" s="84"/>
      <c r="F5" s="84"/>
      <c r="G5" s="84"/>
      <c r="H5" s="84"/>
      <c r="I5" s="85"/>
      <c r="J5" s="156"/>
    </row>
    <row r="6" spans="2:10" x14ac:dyDescent="0.25">
      <c r="B6" s="155"/>
      <c r="C6" s="86"/>
      <c r="D6" s="1"/>
      <c r="E6" s="66" t="str">
        <f>+'INDICADORES DE RENTABILIDAD'!E6</f>
        <v>PROYECCIÓN AÑO 2</v>
      </c>
      <c r="F6" s="191"/>
      <c r="G6" s="66" t="str">
        <f>+'INDICADORES DE RENTABILIDAD'!G6</f>
        <v>AÑO 1</v>
      </c>
      <c r="H6" s="1"/>
      <c r="I6" s="87"/>
      <c r="J6" s="156"/>
    </row>
    <row r="7" spans="2:10" x14ac:dyDescent="0.25">
      <c r="B7" s="155"/>
      <c r="C7" s="86" t="s">
        <v>115</v>
      </c>
      <c r="D7" s="1"/>
      <c r="E7" s="1"/>
      <c r="F7" s="1"/>
      <c r="G7" s="1"/>
      <c r="H7" s="1"/>
      <c r="I7" s="87"/>
      <c r="J7" s="156"/>
    </row>
    <row r="8" spans="2:10" x14ac:dyDescent="0.25">
      <c r="B8" s="155"/>
      <c r="C8" s="86"/>
      <c r="D8" s="69" t="s">
        <v>117</v>
      </c>
      <c r="E8" s="34"/>
      <c r="F8" s="68"/>
      <c r="G8" s="34"/>
      <c r="H8" s="67"/>
      <c r="I8" s="87"/>
      <c r="J8" s="156"/>
    </row>
    <row r="9" spans="2:10" x14ac:dyDescent="0.25">
      <c r="B9" s="155"/>
      <c r="C9" s="86"/>
      <c r="D9" s="70" t="s">
        <v>113</v>
      </c>
      <c r="E9" s="34"/>
      <c r="F9" s="1"/>
      <c r="G9" s="34"/>
      <c r="H9" s="74"/>
      <c r="I9" s="87"/>
      <c r="J9" s="156"/>
    </row>
    <row r="10" spans="2:10" x14ac:dyDescent="0.25">
      <c r="B10" s="155"/>
      <c r="C10" s="86"/>
      <c r="D10" s="1"/>
      <c r="E10" s="1"/>
      <c r="F10" s="1"/>
      <c r="G10" s="1"/>
      <c r="H10" s="165"/>
      <c r="I10" s="87"/>
      <c r="J10" s="156"/>
    </row>
    <row r="11" spans="2:10" x14ac:dyDescent="0.25">
      <c r="B11" s="155"/>
      <c r="C11" s="86" t="s">
        <v>118</v>
      </c>
      <c r="D11" s="1"/>
      <c r="E11" s="1"/>
      <c r="F11" s="1"/>
      <c r="G11" s="1"/>
      <c r="H11" s="165"/>
      <c r="I11" s="87"/>
      <c r="J11" s="156"/>
    </row>
    <row r="12" spans="2:10" x14ac:dyDescent="0.25">
      <c r="B12" s="155"/>
      <c r="C12" s="86"/>
      <c r="D12" s="69" t="s">
        <v>120</v>
      </c>
      <c r="E12" s="34"/>
      <c r="F12" s="68"/>
      <c r="G12" s="34"/>
      <c r="H12" s="67"/>
      <c r="I12" s="87"/>
      <c r="J12" s="156"/>
    </row>
    <row r="13" spans="2:10" x14ac:dyDescent="0.25">
      <c r="B13" s="155"/>
      <c r="C13" s="86"/>
      <c r="D13" s="70" t="s">
        <v>119</v>
      </c>
      <c r="E13" s="34"/>
      <c r="F13" s="1"/>
      <c r="G13" s="34"/>
      <c r="H13" s="74"/>
      <c r="I13" s="87"/>
      <c r="J13" s="156"/>
    </row>
    <row r="14" spans="2:10" x14ac:dyDescent="0.25">
      <c r="B14" s="155"/>
      <c r="C14" s="86"/>
      <c r="D14" s="1"/>
      <c r="E14" s="1"/>
      <c r="F14" s="1"/>
      <c r="G14" s="1"/>
      <c r="H14" s="165"/>
      <c r="I14" s="87"/>
      <c r="J14" s="156"/>
    </row>
    <row r="15" spans="2:10" x14ac:dyDescent="0.25">
      <c r="B15" s="155"/>
      <c r="C15" s="86" t="s">
        <v>129</v>
      </c>
      <c r="D15" s="1"/>
      <c r="E15" s="1"/>
      <c r="F15" s="1"/>
      <c r="G15" s="1"/>
      <c r="H15" s="165"/>
      <c r="I15" s="87"/>
      <c r="J15" s="156"/>
    </row>
    <row r="16" spans="2:10" x14ac:dyDescent="0.25">
      <c r="B16" s="155"/>
      <c r="C16" s="86"/>
      <c r="D16" s="69" t="s">
        <v>121</v>
      </c>
      <c r="E16" s="34"/>
      <c r="F16" s="68"/>
      <c r="G16" s="34"/>
      <c r="H16" s="67"/>
      <c r="I16" s="87"/>
      <c r="J16" s="156"/>
    </row>
    <row r="17" spans="2:10" x14ac:dyDescent="0.25">
      <c r="B17" s="155"/>
      <c r="C17" s="86"/>
      <c r="D17" s="70" t="s">
        <v>116</v>
      </c>
      <c r="E17" s="34"/>
      <c r="F17" s="1"/>
      <c r="G17" s="34"/>
      <c r="H17" s="74"/>
      <c r="I17" s="87"/>
      <c r="J17" s="156"/>
    </row>
    <row r="18" spans="2:10" ht="15.75" thickBot="1" x14ac:dyDescent="0.3">
      <c r="B18" s="155"/>
      <c r="C18" s="90"/>
      <c r="D18" s="169"/>
      <c r="E18" s="170"/>
      <c r="F18" s="91"/>
      <c r="G18" s="170"/>
      <c r="H18" s="171"/>
      <c r="I18" s="92"/>
      <c r="J18" s="156"/>
    </row>
    <row r="19" spans="2:10" ht="16.5" thickTop="1" thickBot="1" x14ac:dyDescent="0.3">
      <c r="B19" s="158"/>
      <c r="C19" s="160"/>
      <c r="D19" s="162"/>
      <c r="E19" s="163"/>
      <c r="F19" s="160"/>
      <c r="G19" s="163"/>
      <c r="H19" s="164"/>
      <c r="I19" s="160"/>
      <c r="J19" s="159"/>
    </row>
    <row r="20" spans="2:10" ht="15.75" thickTop="1" x14ac:dyDescent="0.25"/>
    <row r="21" spans="2:10" ht="15.75" thickBot="1" x14ac:dyDescent="0.3"/>
    <row r="22" spans="2:10" ht="19.5" thickBot="1" x14ac:dyDescent="0.35">
      <c r="C22" s="227" t="s">
        <v>165</v>
      </c>
      <c r="D22" s="228"/>
    </row>
  </sheetData>
  <mergeCells count="2">
    <mergeCell ref="C4:J4"/>
    <mergeCell ref="C22:D22"/>
  </mergeCells>
  <pageMargins left="0.7" right="0.7" top="0.75" bottom="0.75" header="0.3" footer="0.3"/>
  <pageSetup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3:J21"/>
  <sheetViews>
    <sheetView showGridLines="0" workbookViewId="0">
      <selection activeCell="C21" sqref="C21:D21"/>
    </sheetView>
  </sheetViews>
  <sheetFormatPr baseColWidth="10" defaultRowHeight="15" x14ac:dyDescent="0.25"/>
  <cols>
    <col min="2" max="2" width="3.28515625" customWidth="1"/>
    <col min="3" max="3" width="30.28515625" customWidth="1"/>
    <col min="4" max="4" width="29.85546875" customWidth="1"/>
    <col min="6" max="6" width="18.5703125" customWidth="1"/>
    <col min="8" max="8" width="12.5703125" bestFit="1" customWidth="1"/>
    <col min="9" max="9" width="4" customWidth="1"/>
    <col min="10" max="10" width="4.140625" customWidth="1"/>
  </cols>
  <sheetData>
    <row r="3" spans="2:10" ht="15.75" thickBot="1" x14ac:dyDescent="0.3"/>
    <row r="4" spans="2:10" ht="20.25" thickTop="1" thickBot="1" x14ac:dyDescent="0.35">
      <c r="B4" s="154"/>
      <c r="C4" s="225" t="s">
        <v>122</v>
      </c>
      <c r="D4" s="225"/>
      <c r="E4" s="225"/>
      <c r="F4" s="225"/>
      <c r="G4" s="225"/>
      <c r="H4" s="225"/>
      <c r="I4" s="225"/>
      <c r="J4" s="226"/>
    </row>
    <row r="5" spans="2:10" ht="15.75" thickTop="1" x14ac:dyDescent="0.25">
      <c r="B5" s="155"/>
      <c r="C5" s="83"/>
      <c r="D5" s="84"/>
      <c r="E5" s="84"/>
      <c r="F5" s="84"/>
      <c r="G5" s="84"/>
      <c r="H5" s="84"/>
      <c r="I5" s="85"/>
      <c r="J5" s="156"/>
    </row>
    <row r="6" spans="2:10" x14ac:dyDescent="0.25">
      <c r="B6" s="155"/>
      <c r="C6" s="86"/>
      <c r="I6" s="87"/>
      <c r="J6" s="156"/>
    </row>
    <row r="7" spans="2:10" x14ac:dyDescent="0.25">
      <c r="B7" s="155"/>
      <c r="C7" s="86" t="s">
        <v>130</v>
      </c>
      <c r="D7" s="1"/>
      <c r="E7" s="1"/>
      <c r="F7" s="1"/>
      <c r="G7" s="1"/>
      <c r="H7" s="1"/>
      <c r="I7" s="87"/>
      <c r="J7" s="156"/>
    </row>
    <row r="8" spans="2:10" x14ac:dyDescent="0.25">
      <c r="B8" s="155"/>
      <c r="C8" s="86"/>
      <c r="D8" s="69" t="s">
        <v>131</v>
      </c>
      <c r="E8" s="34"/>
      <c r="F8" s="67"/>
      <c r="G8" s="1"/>
      <c r="H8" s="1"/>
      <c r="I8" s="87"/>
      <c r="J8" s="156"/>
    </row>
    <row r="9" spans="2:10" x14ac:dyDescent="0.25">
      <c r="B9" s="155"/>
      <c r="C9" s="86"/>
      <c r="D9" s="70" t="s">
        <v>123</v>
      </c>
      <c r="E9" s="34"/>
      <c r="F9" s="1"/>
      <c r="G9" s="1"/>
      <c r="H9" s="1"/>
      <c r="I9" s="87"/>
      <c r="J9" s="156"/>
    </row>
    <row r="10" spans="2:10" x14ac:dyDescent="0.25">
      <c r="B10" s="155"/>
      <c r="C10" s="86"/>
      <c r="D10" s="1"/>
      <c r="E10" s="1"/>
      <c r="F10" s="1"/>
      <c r="G10" s="1"/>
      <c r="H10" s="1"/>
      <c r="I10" s="87"/>
      <c r="J10" s="156"/>
    </row>
    <row r="11" spans="2:10" x14ac:dyDescent="0.25">
      <c r="B11" s="155"/>
      <c r="C11" s="86" t="s">
        <v>132</v>
      </c>
      <c r="D11" s="1"/>
      <c r="E11" s="1"/>
      <c r="F11" s="1"/>
      <c r="G11" s="1"/>
      <c r="H11" s="1"/>
      <c r="I11" s="87"/>
      <c r="J11" s="156"/>
    </row>
    <row r="12" spans="2:10" x14ac:dyDescent="0.25">
      <c r="B12" s="155"/>
      <c r="C12" s="86"/>
      <c r="D12" s="69" t="s">
        <v>133</v>
      </c>
      <c r="E12" s="34"/>
      <c r="F12" s="67"/>
      <c r="G12" s="1"/>
      <c r="H12" s="1"/>
      <c r="I12" s="87"/>
      <c r="J12" s="156"/>
    </row>
    <row r="13" spans="2:10" x14ac:dyDescent="0.25">
      <c r="B13" s="155"/>
      <c r="C13" s="86"/>
      <c r="D13" s="70" t="s">
        <v>124</v>
      </c>
      <c r="E13" s="34"/>
      <c r="F13" s="1"/>
      <c r="G13" s="1"/>
      <c r="H13" s="1"/>
      <c r="I13" s="87"/>
      <c r="J13" s="156"/>
    </row>
    <row r="14" spans="2:10" x14ac:dyDescent="0.25">
      <c r="B14" s="155"/>
      <c r="C14" s="86"/>
      <c r="D14" s="1"/>
      <c r="E14" s="75"/>
      <c r="F14" s="1"/>
      <c r="G14" s="1"/>
      <c r="H14" s="1"/>
      <c r="I14" s="87"/>
      <c r="J14" s="156"/>
    </row>
    <row r="15" spans="2:10" x14ac:dyDescent="0.25">
      <c r="B15" s="155"/>
      <c r="C15" s="86" t="s">
        <v>125</v>
      </c>
      <c r="D15" s="1"/>
      <c r="E15" s="75"/>
      <c r="F15" s="1"/>
      <c r="G15" s="1"/>
      <c r="H15" s="1"/>
      <c r="I15" s="87"/>
      <c r="J15" s="156"/>
    </row>
    <row r="16" spans="2:10" x14ac:dyDescent="0.25">
      <c r="B16" s="155"/>
      <c r="C16" s="86"/>
      <c r="D16" s="76" t="s">
        <v>126</v>
      </c>
      <c r="E16" s="73"/>
      <c r="F16" s="67"/>
      <c r="G16" s="1"/>
      <c r="H16" s="1"/>
      <c r="I16" s="87"/>
      <c r="J16" s="156"/>
    </row>
    <row r="17" spans="2:10" x14ac:dyDescent="0.25">
      <c r="B17" s="155"/>
      <c r="C17" s="86"/>
      <c r="D17" s="68" t="s">
        <v>127</v>
      </c>
      <c r="E17" s="34"/>
      <c r="F17" s="1"/>
      <c r="G17" s="1"/>
      <c r="H17" s="1"/>
      <c r="I17" s="87"/>
      <c r="J17" s="156"/>
    </row>
    <row r="18" spans="2:10" ht="15.75" thickBot="1" x14ac:dyDescent="0.3">
      <c r="B18" s="155"/>
      <c r="C18" s="90"/>
      <c r="D18" s="171"/>
      <c r="E18" s="170"/>
      <c r="F18" s="91"/>
      <c r="G18" s="91"/>
      <c r="H18" s="91"/>
      <c r="I18" s="92"/>
      <c r="J18" s="156"/>
    </row>
    <row r="19" spans="2:10" ht="16.5" thickTop="1" thickBot="1" x14ac:dyDescent="0.3">
      <c r="B19" s="158"/>
      <c r="C19" s="229"/>
      <c r="D19" s="229"/>
      <c r="E19" s="229"/>
      <c r="F19" s="229"/>
      <c r="G19" s="229"/>
      <c r="H19" s="229"/>
      <c r="I19" s="160"/>
      <c r="J19" s="159"/>
    </row>
    <row r="20" spans="2:10" ht="16.5" thickTop="1" thickBot="1" x14ac:dyDescent="0.3"/>
    <row r="21" spans="2:10" ht="19.5" thickBot="1" x14ac:dyDescent="0.35">
      <c r="C21" s="227" t="s">
        <v>165</v>
      </c>
      <c r="D21" s="228"/>
    </row>
  </sheetData>
  <mergeCells count="3">
    <mergeCell ref="C4:J4"/>
    <mergeCell ref="C19:H19"/>
    <mergeCell ref="C21:D21"/>
  </mergeCells>
  <pageMargins left="0.7" right="0.7" top="0.75" bottom="0.75" header="0.3" footer="0.3"/>
  <pageSetup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5F3C2-1B5F-4EE2-B62E-05B8E7F66510}">
  <dimension ref="B12:D21"/>
  <sheetViews>
    <sheetView workbookViewId="0">
      <selection activeCell="B21" sqref="B21"/>
    </sheetView>
  </sheetViews>
  <sheetFormatPr baseColWidth="10" defaultRowHeight="15" x14ac:dyDescent="0.25"/>
  <cols>
    <col min="2" max="2" width="48.42578125" bestFit="1" customWidth="1"/>
  </cols>
  <sheetData>
    <row r="12" spans="2:4" ht="15.75" thickBot="1" x14ac:dyDescent="0.3"/>
    <row r="13" spans="2:4" ht="18" thickTop="1" x14ac:dyDescent="0.4">
      <c r="B13" s="230" t="s">
        <v>154</v>
      </c>
      <c r="C13" s="196"/>
      <c r="D13" s="232" t="e">
        <f>+C13/C14</f>
        <v>#DIV/0!</v>
      </c>
    </row>
    <row r="14" spans="2:4" ht="15.75" thickBot="1" x14ac:dyDescent="0.3">
      <c r="B14" s="231"/>
      <c r="C14" s="197"/>
      <c r="D14" s="233"/>
    </row>
    <row r="15" spans="2:4" ht="15.75" thickTop="1" x14ac:dyDescent="0.25"/>
    <row r="20" spans="2:2" ht="15.75" thickBot="1" x14ac:dyDescent="0.3"/>
    <row r="21" spans="2:2" ht="19.5" thickBot="1" x14ac:dyDescent="0.35">
      <c r="B21" s="213" t="s">
        <v>165</v>
      </c>
    </row>
  </sheetData>
  <mergeCells count="2">
    <mergeCell ref="B13:B14"/>
    <mergeCell ref="D13:D1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6D8BE-FE4C-4DFB-B119-FBC71B367AE5}">
  <dimension ref="B12:D21"/>
  <sheetViews>
    <sheetView workbookViewId="0">
      <selection activeCell="B21" sqref="B21:C21"/>
    </sheetView>
  </sheetViews>
  <sheetFormatPr baseColWidth="10" defaultRowHeight="15" x14ac:dyDescent="0.25"/>
  <cols>
    <col min="2" max="2" width="28" customWidth="1"/>
  </cols>
  <sheetData>
    <row r="12" spans="2:4" ht="15.75" thickBot="1" x14ac:dyDescent="0.3"/>
    <row r="13" spans="2:4" ht="18" thickTop="1" x14ac:dyDescent="0.4">
      <c r="B13" s="230" t="s">
        <v>155</v>
      </c>
      <c r="C13" s="196"/>
      <c r="D13" s="232" t="e">
        <f>+C13/C14</f>
        <v>#DIV/0!</v>
      </c>
    </row>
    <row r="14" spans="2:4" ht="15.75" thickBot="1" x14ac:dyDescent="0.3">
      <c r="B14" s="231"/>
      <c r="C14" s="197"/>
      <c r="D14" s="233"/>
    </row>
    <row r="15" spans="2:4" ht="15.75" thickTop="1" x14ac:dyDescent="0.25"/>
    <row r="20" spans="2:3" ht="15.75" thickBot="1" x14ac:dyDescent="0.3"/>
    <row r="21" spans="2:3" ht="19.5" thickBot="1" x14ac:dyDescent="0.35">
      <c r="B21" s="227" t="s">
        <v>165</v>
      </c>
      <c r="C21" s="228"/>
    </row>
  </sheetData>
  <mergeCells count="3">
    <mergeCell ref="B13:B14"/>
    <mergeCell ref="D13:D14"/>
    <mergeCell ref="B21:C2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1D5FB-9F31-4523-92D1-1D4D87052093}">
  <dimension ref="B12:F22"/>
  <sheetViews>
    <sheetView workbookViewId="0">
      <selection activeCell="B22" sqref="B22:C22"/>
    </sheetView>
  </sheetViews>
  <sheetFormatPr baseColWidth="10" defaultRowHeight="15" x14ac:dyDescent="0.25"/>
  <cols>
    <col min="2" max="2" width="29.85546875" bestFit="1" customWidth="1"/>
  </cols>
  <sheetData>
    <row r="12" spans="2:6" ht="15.75" thickBot="1" x14ac:dyDescent="0.3"/>
    <row r="13" spans="2:6" ht="15.75" thickTop="1" x14ac:dyDescent="0.25">
      <c r="B13" s="172"/>
      <c r="C13" s="172"/>
      <c r="D13" s="172"/>
      <c r="E13" s="172"/>
      <c r="F13" s="173"/>
    </row>
    <row r="14" spans="2:6" x14ac:dyDescent="0.25">
      <c r="B14" s="198" t="s">
        <v>156</v>
      </c>
      <c r="C14" s="198" t="s">
        <v>157</v>
      </c>
      <c r="D14" s="198" t="s">
        <v>158</v>
      </c>
      <c r="E14" s="198" t="s">
        <v>159</v>
      </c>
      <c r="F14" s="174"/>
    </row>
    <row r="15" spans="2:6" x14ac:dyDescent="0.25">
      <c r="B15" s="199" t="s">
        <v>160</v>
      </c>
      <c r="C15" s="200"/>
      <c r="D15" s="200"/>
      <c r="E15" s="200">
        <f>+D15*C15</f>
        <v>0</v>
      </c>
      <c r="F15" s="174"/>
    </row>
    <row r="16" spans="2:6" x14ac:dyDescent="0.25">
      <c r="B16" s="1"/>
      <c r="C16" s="1"/>
      <c r="D16" s="1"/>
      <c r="E16" s="1"/>
      <c r="F16" s="174"/>
    </row>
    <row r="17" spans="2:6" x14ac:dyDescent="0.25">
      <c r="B17" s="201" t="s">
        <v>161</v>
      </c>
      <c r="C17" s="202"/>
      <c r="D17" s="202"/>
      <c r="E17" s="200">
        <f>+D17*C17</f>
        <v>0</v>
      </c>
      <c r="F17" s="174"/>
    </row>
    <row r="18" spans="2:6" x14ac:dyDescent="0.25">
      <c r="E18" s="1"/>
      <c r="F18" s="174"/>
    </row>
    <row r="19" spans="2:6" x14ac:dyDescent="0.25">
      <c r="B19" s="201" t="s">
        <v>162</v>
      </c>
      <c r="C19" s="202"/>
      <c r="D19" s="202"/>
      <c r="E19" s="200">
        <f>+D19*C19</f>
        <v>0</v>
      </c>
      <c r="F19" s="174"/>
    </row>
    <row r="20" spans="2:6" ht="15.75" thickBot="1" x14ac:dyDescent="0.3">
      <c r="B20" s="203"/>
      <c r="C20" s="203"/>
      <c r="D20" s="203"/>
      <c r="E20" s="203"/>
      <c r="F20" s="175"/>
    </row>
    <row r="21" spans="2:6" ht="16.5" thickTop="1" thickBot="1" x14ac:dyDescent="0.3"/>
    <row r="22" spans="2:6" ht="19.5" thickBot="1" x14ac:dyDescent="0.35">
      <c r="B22" s="227" t="s">
        <v>165</v>
      </c>
      <c r="C22" s="228"/>
    </row>
  </sheetData>
  <mergeCells count="1">
    <mergeCell ref="B22:C2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0125F-883D-4AAA-B3FF-918EB8F42847}">
  <dimension ref="B12:D21"/>
  <sheetViews>
    <sheetView workbookViewId="0">
      <selection activeCell="B21" sqref="B21"/>
    </sheetView>
  </sheetViews>
  <sheetFormatPr baseColWidth="10" defaultRowHeight="15" x14ac:dyDescent="0.25"/>
  <cols>
    <col min="2" max="2" width="49" customWidth="1"/>
    <col min="3" max="3" width="4.42578125" customWidth="1"/>
  </cols>
  <sheetData>
    <row r="12" spans="2:4" ht="15.75" thickBot="1" x14ac:dyDescent="0.3"/>
    <row r="13" spans="2:4" ht="18" thickBot="1" x14ac:dyDescent="0.45">
      <c r="B13" s="204" t="s">
        <v>163</v>
      </c>
      <c r="C13" s="206"/>
      <c r="D13" s="208"/>
    </row>
    <row r="14" spans="2:4" ht="15.75" thickBot="1" x14ac:dyDescent="0.3">
      <c r="B14" s="1"/>
      <c r="C14" s="1"/>
      <c r="D14" s="1"/>
    </row>
    <row r="15" spans="2:4" ht="15.75" thickBot="1" x14ac:dyDescent="0.3">
      <c r="B15" s="205" t="s">
        <v>164</v>
      </c>
      <c r="C15" s="207"/>
      <c r="D15" s="209"/>
    </row>
    <row r="20" spans="2:2" ht="15.75" thickBot="1" x14ac:dyDescent="0.3"/>
    <row r="21" spans="2:2" ht="19.5" thickBot="1" x14ac:dyDescent="0.35">
      <c r="B21" s="213" t="s">
        <v>165</v>
      </c>
    </row>
  </sheetData>
  <pageMargins left="0.7" right="0.7" top="0.75" bottom="0.75" header="0.3" footer="0.3"/>
  <pageSetup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6787D-B570-48C9-8223-A1A1A9A9BEA0}">
  <dimension ref="B3:E4"/>
  <sheetViews>
    <sheetView workbookViewId="0">
      <selection activeCell="I21" sqref="I21"/>
    </sheetView>
  </sheetViews>
  <sheetFormatPr baseColWidth="10" defaultRowHeight="15" x14ac:dyDescent="0.25"/>
  <sheetData>
    <row r="3" spans="2:5" ht="15.75" thickBot="1" x14ac:dyDescent="0.3"/>
    <row r="4" spans="2:5" ht="19.5" thickBot="1" x14ac:dyDescent="0.35">
      <c r="B4" s="210" t="s">
        <v>166</v>
      </c>
      <c r="C4" s="211"/>
      <c r="D4" s="211"/>
      <c r="E4" s="21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K69"/>
  <sheetViews>
    <sheetView showGridLines="0" topLeftCell="A37" zoomScale="90" zoomScaleNormal="90" workbookViewId="0">
      <selection activeCell="E69" sqref="E69"/>
    </sheetView>
  </sheetViews>
  <sheetFormatPr baseColWidth="10" defaultRowHeight="15" x14ac:dyDescent="0.25"/>
  <cols>
    <col min="2" max="2" width="3.28515625" customWidth="1"/>
    <col min="3" max="3" width="39.140625" customWidth="1"/>
    <col min="6" max="6" width="3" customWidth="1"/>
    <col min="7" max="7" width="2.85546875" customWidth="1"/>
    <col min="10" max="10" width="2.5703125" customWidth="1"/>
    <col min="11" max="11" width="3.7109375" customWidth="1"/>
  </cols>
  <sheetData>
    <row r="3" spans="2:11" ht="15.75" thickBot="1" x14ac:dyDescent="0.3"/>
    <row r="4" spans="2:11" ht="15.75" thickTop="1" x14ac:dyDescent="0.25">
      <c r="B4" s="83"/>
      <c r="C4" s="84"/>
      <c r="D4" s="84"/>
      <c r="E4" s="84"/>
      <c r="F4" s="84"/>
      <c r="G4" s="84"/>
      <c r="H4" s="84"/>
      <c r="I4" s="84"/>
      <c r="J4" s="84"/>
      <c r="K4" s="85"/>
    </row>
    <row r="5" spans="2:11" ht="18.75" x14ac:dyDescent="0.3">
      <c r="B5" s="86"/>
      <c r="C5" s="215" t="s">
        <v>0</v>
      </c>
      <c r="D5" s="215"/>
      <c r="E5" s="215"/>
      <c r="F5" s="215"/>
      <c r="G5" s="215"/>
      <c r="H5" s="215"/>
      <c r="I5" s="215"/>
      <c r="J5" s="127"/>
      <c r="K5" s="87"/>
    </row>
    <row r="6" spans="2:11" x14ac:dyDescent="0.25">
      <c r="B6" s="86"/>
      <c r="C6" s="216" t="s">
        <v>1</v>
      </c>
      <c r="D6" s="216"/>
      <c r="E6" s="216"/>
      <c r="F6" s="216"/>
      <c r="G6" s="216"/>
      <c r="H6" s="216"/>
      <c r="I6" s="216"/>
      <c r="J6" s="128"/>
      <c r="K6" s="87"/>
    </row>
    <row r="7" spans="2:11" ht="15.75" x14ac:dyDescent="0.25">
      <c r="B7" s="86"/>
      <c r="C7" s="217" t="s">
        <v>32</v>
      </c>
      <c r="D7" s="217"/>
      <c r="E7" s="217"/>
      <c r="F7" s="217"/>
      <c r="G7" s="217"/>
      <c r="H7" s="217"/>
      <c r="I7" s="217"/>
      <c r="J7" s="129"/>
      <c r="K7" s="87"/>
    </row>
    <row r="8" spans="2:11" x14ac:dyDescent="0.25">
      <c r="B8" s="86"/>
      <c r="C8" s="216" t="s">
        <v>6</v>
      </c>
      <c r="D8" s="216"/>
      <c r="E8" s="216"/>
      <c r="F8" s="216"/>
      <c r="G8" s="216"/>
      <c r="H8" s="216"/>
      <c r="I8" s="216"/>
      <c r="J8" s="128"/>
      <c r="K8" s="87"/>
    </row>
    <row r="9" spans="2:11" x14ac:dyDescent="0.25">
      <c r="B9" s="86"/>
      <c r="C9" s="1"/>
      <c r="D9" s="126"/>
      <c r="E9" s="1"/>
      <c r="F9" s="1"/>
      <c r="G9" s="130"/>
      <c r="H9" s="23"/>
      <c r="I9" s="3"/>
      <c r="J9" s="3"/>
      <c r="K9" s="87"/>
    </row>
    <row r="10" spans="2:11" x14ac:dyDescent="0.25">
      <c r="B10" s="86"/>
      <c r="C10" s="126"/>
      <c r="D10" s="218" t="s">
        <v>152</v>
      </c>
      <c r="E10" s="219"/>
      <c r="F10" s="26"/>
      <c r="G10" s="25"/>
      <c r="H10" s="220" t="s">
        <v>153</v>
      </c>
      <c r="I10" s="221"/>
      <c r="J10" s="27"/>
      <c r="K10" s="87"/>
    </row>
    <row r="11" spans="2:11" x14ac:dyDescent="0.25">
      <c r="B11" s="86"/>
      <c r="C11" s="23" t="s">
        <v>33</v>
      </c>
      <c r="D11" s="126"/>
      <c r="E11" s="126"/>
      <c r="F11" s="126"/>
      <c r="G11" s="126"/>
      <c r="H11" s="126"/>
      <c r="I11" s="126"/>
      <c r="J11" s="126"/>
      <c r="K11" s="87"/>
    </row>
    <row r="12" spans="2:11" x14ac:dyDescent="0.25">
      <c r="B12" s="86"/>
      <c r="C12" s="23" t="s">
        <v>34</v>
      </c>
      <c r="D12" s="126"/>
      <c r="E12" s="126"/>
      <c r="F12" s="126"/>
      <c r="G12" s="126"/>
      <c r="H12" s="126"/>
      <c r="I12" s="126"/>
      <c r="J12" s="126"/>
      <c r="K12" s="87"/>
    </row>
    <row r="13" spans="2:11" x14ac:dyDescent="0.25">
      <c r="B13" s="86"/>
      <c r="C13" s="126" t="s">
        <v>35</v>
      </c>
      <c r="D13" s="32">
        <f>+'[1]EST. SITUACIÓN FINAN PROYECTADO'!E13</f>
        <v>454</v>
      </c>
      <c r="E13" s="75"/>
      <c r="F13" s="1"/>
      <c r="G13" s="131"/>
      <c r="H13" s="32">
        <f>+'[1]EST. SITUACIÓN FINAN PROYECTADO'!I13</f>
        <v>160</v>
      </c>
      <c r="I13" s="75"/>
      <c r="J13" s="1"/>
      <c r="K13" s="87"/>
    </row>
    <row r="14" spans="2:11" x14ac:dyDescent="0.25">
      <c r="B14" s="86"/>
      <c r="C14" s="126" t="s">
        <v>14</v>
      </c>
      <c r="D14" s="31">
        <f>+'[1]EST. SITUACIÓN FINAN PROYECTADO'!E14</f>
        <v>746</v>
      </c>
      <c r="E14" s="75"/>
      <c r="F14" s="1"/>
      <c r="G14" s="131"/>
      <c r="H14" s="31">
        <f>+'[1]EST. SITUACIÓN FINAN PROYECTADO'!I14</f>
        <v>322</v>
      </c>
      <c r="I14" s="75"/>
      <c r="J14" s="1"/>
      <c r="K14" s="87"/>
    </row>
    <row r="15" spans="2:11" x14ac:dyDescent="0.25">
      <c r="B15" s="86"/>
      <c r="C15" s="126" t="s">
        <v>134</v>
      </c>
      <c r="D15" s="31">
        <f>+'[1]EST. SITUACIÓN FINAN PROYECTADO'!E15</f>
        <v>256</v>
      </c>
      <c r="E15" s="75"/>
      <c r="F15" s="1"/>
      <c r="G15" s="131"/>
      <c r="H15" s="31">
        <f>+'[1]EST. SITUACIÓN FINAN PROYECTADO'!I15</f>
        <v>236</v>
      </c>
      <c r="I15" s="75"/>
      <c r="J15" s="1"/>
      <c r="K15" s="87"/>
    </row>
    <row r="16" spans="2:11" x14ac:dyDescent="0.25">
      <c r="B16" s="86"/>
      <c r="C16" s="126" t="s">
        <v>37</v>
      </c>
      <c r="D16" s="31">
        <f>+'[1]EST. SITUACIÓN FINAN PROYECTADO'!E16</f>
        <v>108</v>
      </c>
      <c r="E16" s="75"/>
      <c r="F16" s="1"/>
      <c r="G16" s="131"/>
      <c r="H16" s="31">
        <f>+'[1]EST. SITUACIÓN FINAN PROYECTADO'!I16</f>
        <v>82</v>
      </c>
      <c r="I16" s="75"/>
      <c r="J16" s="1"/>
      <c r="K16" s="87"/>
    </row>
    <row r="17" spans="2:11" x14ac:dyDescent="0.25">
      <c r="B17" s="86"/>
      <c r="C17" s="126" t="s">
        <v>38</v>
      </c>
      <c r="D17" s="33">
        <f>+'[1]EST. SITUACIÓN FINAN PROYECTADO'!E17</f>
        <v>1280</v>
      </c>
      <c r="E17" s="75"/>
      <c r="F17" s="1"/>
      <c r="G17" s="131"/>
      <c r="H17" s="33">
        <f>+'[1]EST. SITUACIÓN FINAN PROYECTADO'!I17</f>
        <v>800</v>
      </c>
      <c r="I17" s="75"/>
      <c r="J17" s="1"/>
      <c r="K17" s="87"/>
    </row>
    <row r="18" spans="2:11" s="22" customFormat="1" x14ac:dyDescent="0.25">
      <c r="B18" s="124"/>
      <c r="C18" s="23" t="s">
        <v>39</v>
      </c>
      <c r="D18" s="30"/>
      <c r="E18" s="29">
        <f>SUM(D13:D17)</f>
        <v>2844</v>
      </c>
      <c r="F18" s="23"/>
      <c r="G18" s="132"/>
      <c r="H18" s="30"/>
      <c r="I18" s="29">
        <f>SUM(H13:H17)</f>
        <v>1600</v>
      </c>
      <c r="J18" s="23"/>
      <c r="K18" s="122"/>
    </row>
    <row r="19" spans="2:11" x14ac:dyDescent="0.25">
      <c r="B19" s="86"/>
      <c r="C19" s="126"/>
      <c r="D19" s="75"/>
      <c r="E19" s="75"/>
      <c r="F19" s="126"/>
      <c r="G19" s="126"/>
      <c r="H19" s="75"/>
      <c r="I19" s="75"/>
      <c r="J19" s="126"/>
      <c r="K19" s="87"/>
    </row>
    <row r="20" spans="2:11" x14ac:dyDescent="0.25">
      <c r="B20" s="86"/>
      <c r="C20" s="23" t="s">
        <v>40</v>
      </c>
      <c r="D20" s="75"/>
      <c r="E20" s="75"/>
      <c r="F20" s="126"/>
      <c r="G20" s="126"/>
      <c r="H20" s="75"/>
      <c r="I20" s="75"/>
      <c r="J20" s="126"/>
      <c r="K20" s="87"/>
    </row>
    <row r="21" spans="2:11" x14ac:dyDescent="0.25">
      <c r="B21" s="86"/>
      <c r="C21" s="126" t="s">
        <v>41</v>
      </c>
      <c r="D21" s="75"/>
      <c r="E21" s="75"/>
      <c r="F21" s="126"/>
      <c r="G21" s="126"/>
      <c r="H21" s="75"/>
      <c r="I21" s="75"/>
      <c r="J21" s="126"/>
      <c r="K21" s="87"/>
    </row>
    <row r="22" spans="2:11" x14ac:dyDescent="0.25">
      <c r="B22" s="86"/>
      <c r="C22" s="126" t="s">
        <v>42</v>
      </c>
      <c r="D22" s="32">
        <f>+'[1]EST. SITUACIÓN FINAN PROYECTADO'!E22</f>
        <v>248</v>
      </c>
      <c r="E22" s="75"/>
      <c r="F22" s="126"/>
      <c r="G22" s="131"/>
      <c r="H22" s="32">
        <v>208</v>
      </c>
      <c r="I22" s="75"/>
      <c r="J22" s="126"/>
      <c r="K22" s="87"/>
    </row>
    <row r="23" spans="2:11" x14ac:dyDescent="0.25">
      <c r="B23" s="86"/>
      <c r="C23" s="126" t="s">
        <v>43</v>
      </c>
      <c r="D23" s="31">
        <f>+'[1]EST. SITUACIÓN FINAN PROYECTADO'!E23</f>
        <v>840</v>
      </c>
      <c r="E23" s="75"/>
      <c r="F23" s="126"/>
      <c r="G23" s="131"/>
      <c r="H23" s="31">
        <v>436</v>
      </c>
      <c r="I23" s="75"/>
      <c r="J23" s="126"/>
      <c r="K23" s="87"/>
    </row>
    <row r="24" spans="2:11" x14ac:dyDescent="0.25">
      <c r="B24" s="86"/>
      <c r="C24" s="126" t="s">
        <v>44</v>
      </c>
      <c r="D24" s="31">
        <f>+'[1]EST. SITUACIÓN FINAN PROYECTADO'!E24</f>
        <v>284</v>
      </c>
      <c r="E24" s="75"/>
      <c r="F24" s="126"/>
      <c r="G24" s="131"/>
      <c r="H24" s="31">
        <v>956</v>
      </c>
      <c r="I24" s="75"/>
      <c r="J24" s="126"/>
      <c r="K24" s="87"/>
    </row>
    <row r="25" spans="2:11" x14ac:dyDescent="0.25">
      <c r="B25" s="86"/>
      <c r="C25" s="126" t="s">
        <v>45</v>
      </c>
      <c r="D25" s="31">
        <f>+'[1]EST. SITUACIÓN FINAN PROYECTADO'!E25</f>
        <v>732</v>
      </c>
      <c r="E25" s="75"/>
      <c r="F25" s="126"/>
      <c r="G25" s="131"/>
      <c r="H25" s="31">
        <v>188</v>
      </c>
      <c r="I25" s="75"/>
      <c r="J25" s="126"/>
      <c r="K25" s="87"/>
    </row>
    <row r="26" spans="2:11" x14ac:dyDescent="0.25">
      <c r="B26" s="86"/>
      <c r="C26" s="126" t="s">
        <v>46</v>
      </c>
      <c r="D26" s="31">
        <f>+'[1]EST. SITUACIÓN FINAN PROYECTADO'!E26</f>
        <v>623</v>
      </c>
      <c r="E26" s="75"/>
      <c r="F26" s="126"/>
      <c r="G26" s="131"/>
      <c r="H26" s="31">
        <v>196</v>
      </c>
      <c r="I26" s="75"/>
      <c r="J26" s="126"/>
      <c r="K26" s="87"/>
    </row>
    <row r="27" spans="2:11" x14ac:dyDescent="0.25">
      <c r="B27" s="86"/>
      <c r="C27" s="126" t="s">
        <v>47</v>
      </c>
      <c r="D27" s="31">
        <f>+'[1]EST. SITUACIÓN FINAN PROYECTADO'!E27</f>
        <v>420</v>
      </c>
      <c r="E27" s="75"/>
      <c r="F27" s="126"/>
      <c r="G27" s="131"/>
      <c r="H27" s="31">
        <v>416</v>
      </c>
      <c r="I27" s="75"/>
      <c r="J27" s="126"/>
      <c r="K27" s="87"/>
    </row>
    <row r="28" spans="2:11" x14ac:dyDescent="0.25">
      <c r="B28" s="86"/>
      <c r="C28" s="126" t="s">
        <v>11</v>
      </c>
      <c r="D28" s="33">
        <f>+'[1]EST. SITUACIÓN FINAN PROYECTADO'!E28</f>
        <v>-1300</v>
      </c>
      <c r="E28" s="75"/>
      <c r="F28" s="126"/>
      <c r="G28" s="131"/>
      <c r="H28" s="33">
        <v>-1000</v>
      </c>
      <c r="I28" s="75"/>
      <c r="J28" s="126"/>
      <c r="K28" s="87"/>
    </row>
    <row r="29" spans="2:11" s="22" customFormat="1" x14ac:dyDescent="0.25">
      <c r="B29" s="124"/>
      <c r="C29" s="23" t="s">
        <v>48</v>
      </c>
      <c r="D29" s="30"/>
      <c r="E29" s="29">
        <f>SUM(D21:D28)</f>
        <v>1847</v>
      </c>
      <c r="F29" s="23"/>
      <c r="G29" s="132"/>
      <c r="H29" s="30"/>
      <c r="I29" s="29">
        <f>SUM(H21:H28)</f>
        <v>1400</v>
      </c>
      <c r="J29" s="23"/>
      <c r="K29" s="122"/>
    </row>
    <row r="30" spans="2:11" x14ac:dyDescent="0.25">
      <c r="B30" s="86"/>
      <c r="C30" s="126"/>
      <c r="D30" s="75"/>
      <c r="E30" s="75"/>
      <c r="F30" s="126"/>
      <c r="G30" s="126"/>
      <c r="H30" s="75"/>
      <c r="I30" s="75"/>
      <c r="J30" s="126"/>
      <c r="K30" s="87"/>
    </row>
    <row r="31" spans="2:11" s="22" customFormat="1" x14ac:dyDescent="0.25">
      <c r="B31" s="124"/>
      <c r="C31" s="23" t="s">
        <v>49</v>
      </c>
      <c r="D31" s="30"/>
      <c r="E31" s="29">
        <f>+E29+E18</f>
        <v>4691</v>
      </c>
      <c r="F31" s="23"/>
      <c r="G31" s="132"/>
      <c r="H31" s="30"/>
      <c r="I31" s="29">
        <f>+I29+I18</f>
        <v>3000</v>
      </c>
      <c r="J31" s="23"/>
      <c r="K31" s="122"/>
    </row>
    <row r="32" spans="2:11" x14ac:dyDescent="0.25">
      <c r="B32" s="86"/>
      <c r="C32" s="126"/>
      <c r="D32" s="75"/>
      <c r="E32" s="75"/>
      <c r="F32" s="126"/>
      <c r="G32" s="126"/>
      <c r="H32" s="75"/>
      <c r="I32" s="75"/>
      <c r="J32" s="126"/>
      <c r="K32" s="87"/>
    </row>
    <row r="33" spans="2:11" x14ac:dyDescent="0.25">
      <c r="B33" s="86"/>
      <c r="C33" s="126"/>
      <c r="D33" s="75"/>
      <c r="E33" s="75"/>
      <c r="F33" s="126"/>
      <c r="G33" s="126"/>
      <c r="H33" s="75"/>
      <c r="I33" s="75"/>
      <c r="J33" s="126"/>
      <c r="K33" s="87"/>
    </row>
    <row r="34" spans="2:11" x14ac:dyDescent="0.25">
      <c r="B34" s="86"/>
      <c r="C34" s="23" t="s">
        <v>50</v>
      </c>
      <c r="D34" s="75"/>
      <c r="E34" s="75"/>
      <c r="F34" s="126"/>
      <c r="G34" s="126"/>
      <c r="H34" s="75"/>
      <c r="I34" s="75"/>
      <c r="J34" s="126"/>
      <c r="K34" s="87"/>
    </row>
    <row r="35" spans="2:11" x14ac:dyDescent="0.25">
      <c r="B35" s="86"/>
      <c r="C35" s="23" t="s">
        <v>51</v>
      </c>
      <c r="D35" s="75"/>
      <c r="E35" s="75"/>
      <c r="F35" s="126"/>
      <c r="G35" s="126"/>
      <c r="H35" s="75"/>
      <c r="I35" s="75"/>
      <c r="J35" s="126"/>
      <c r="K35" s="87"/>
    </row>
    <row r="36" spans="2:11" x14ac:dyDescent="0.25">
      <c r="B36" s="86"/>
      <c r="C36" s="133" t="s">
        <v>52</v>
      </c>
      <c r="D36" s="32">
        <f>+'[1]EST. SITUACIÓN FINAN PROYECTADO'!E36</f>
        <v>181</v>
      </c>
      <c r="E36" s="75"/>
      <c r="F36" s="1"/>
      <c r="G36" s="134"/>
      <c r="H36" s="32">
        <v>130.80000000000001</v>
      </c>
      <c r="I36" s="75"/>
      <c r="J36" s="1"/>
      <c r="K36" s="87"/>
    </row>
    <row r="37" spans="2:11" x14ac:dyDescent="0.25">
      <c r="B37" s="86"/>
      <c r="C37" s="126" t="s">
        <v>53</v>
      </c>
      <c r="D37" s="31">
        <f>+'[1]EST. SITUACIÓN FINAN PROYECTADO'!E37</f>
        <v>184</v>
      </c>
      <c r="E37" s="75"/>
      <c r="F37" s="1"/>
      <c r="G37" s="134"/>
      <c r="H37" s="31">
        <v>60</v>
      </c>
      <c r="I37" s="75"/>
      <c r="J37" s="1"/>
      <c r="K37" s="87"/>
    </row>
    <row r="38" spans="2:11" x14ac:dyDescent="0.25">
      <c r="B38" s="86"/>
      <c r="C38" s="126" t="s">
        <v>54</v>
      </c>
      <c r="D38" s="31">
        <f>+'[1]EST. SITUACIÓN FINAN PROYECTADO'!E38</f>
        <v>260</v>
      </c>
      <c r="E38" s="75"/>
      <c r="F38" s="1"/>
      <c r="G38" s="134"/>
      <c r="H38" s="31">
        <v>84</v>
      </c>
      <c r="I38" s="75"/>
      <c r="J38" s="1"/>
      <c r="K38" s="87"/>
    </row>
    <row r="39" spans="2:11" x14ac:dyDescent="0.25">
      <c r="B39" s="86"/>
      <c r="C39" s="126" t="s">
        <v>55</v>
      </c>
      <c r="D39" s="31">
        <f>+'[1]EST. SITUACIÓN FINAN PROYECTADO'!E39</f>
        <v>250</v>
      </c>
      <c r="E39" s="75"/>
      <c r="F39" s="1"/>
      <c r="G39" s="134"/>
      <c r="H39" s="31">
        <v>76.8</v>
      </c>
      <c r="I39" s="75"/>
      <c r="J39" s="1"/>
      <c r="K39" s="87"/>
    </row>
    <row r="40" spans="2:11" x14ac:dyDescent="0.25">
      <c r="B40" s="86"/>
      <c r="C40" s="126" t="s">
        <v>56</v>
      </c>
      <c r="D40" s="31">
        <f>+'[1]EST. SITUACIÓN FINAN PROYECTADO'!E40</f>
        <v>105</v>
      </c>
      <c r="E40" s="75"/>
      <c r="F40" s="1"/>
      <c r="G40" s="134"/>
      <c r="H40" s="31">
        <v>20.8</v>
      </c>
      <c r="I40" s="75"/>
      <c r="J40" s="1"/>
      <c r="K40" s="87"/>
    </row>
    <row r="41" spans="2:11" x14ac:dyDescent="0.25">
      <c r="B41" s="86"/>
      <c r="C41" s="126" t="s">
        <v>57</v>
      </c>
      <c r="D41" s="31">
        <f>+'[1]EST. SITUACIÓN FINAN PROYECTADO'!E41</f>
        <v>37</v>
      </c>
      <c r="E41" s="75"/>
      <c r="F41" s="1"/>
      <c r="G41" s="134"/>
      <c r="H41" s="31">
        <v>20.399999999999999</v>
      </c>
      <c r="I41" s="75"/>
      <c r="J41" s="1"/>
      <c r="K41" s="87"/>
    </row>
    <row r="42" spans="2:11" x14ac:dyDescent="0.25">
      <c r="B42" s="86"/>
      <c r="C42" s="126" t="s">
        <v>58</v>
      </c>
      <c r="D42" s="31">
        <f>+'[1]EST. SITUACIÓN FINAN PROYECTADO'!E42</f>
        <v>28</v>
      </c>
      <c r="E42" s="75"/>
      <c r="F42" s="1"/>
      <c r="G42" s="134"/>
      <c r="H42" s="31">
        <v>15.2</v>
      </c>
      <c r="I42" s="75"/>
      <c r="J42" s="1"/>
      <c r="K42" s="87"/>
    </row>
    <row r="43" spans="2:11" x14ac:dyDescent="0.25">
      <c r="B43" s="86"/>
      <c r="C43" s="126" t="s">
        <v>59</v>
      </c>
      <c r="D43" s="33">
        <f>+'[1]EST. SITUACIÓN FINAN PROYECTADO'!E43</f>
        <v>6.4</v>
      </c>
      <c r="E43" s="75"/>
      <c r="F43" s="1"/>
      <c r="G43" s="134"/>
      <c r="H43" s="33">
        <v>12</v>
      </c>
      <c r="I43" s="75"/>
      <c r="J43" s="1"/>
      <c r="K43" s="87"/>
    </row>
    <row r="44" spans="2:11" s="22" customFormat="1" x14ac:dyDescent="0.25">
      <c r="B44" s="124"/>
      <c r="C44" s="23" t="s">
        <v>60</v>
      </c>
      <c r="D44" s="30"/>
      <c r="E44" s="29">
        <f>SUM(D36:D43)</f>
        <v>1051.4000000000001</v>
      </c>
      <c r="F44" s="23"/>
      <c r="G44" s="132"/>
      <c r="H44" s="30"/>
      <c r="I44" s="29">
        <f>SUM(H36:H43)</f>
        <v>420</v>
      </c>
      <c r="J44" s="23"/>
      <c r="K44" s="122"/>
    </row>
    <row r="45" spans="2:11" x14ac:dyDescent="0.25">
      <c r="B45" s="86"/>
      <c r="C45" s="126"/>
      <c r="D45" s="75"/>
      <c r="E45" s="75"/>
      <c r="F45" s="126"/>
      <c r="G45" s="134"/>
      <c r="H45" s="75"/>
      <c r="I45" s="75"/>
      <c r="J45" s="126"/>
      <c r="K45" s="87"/>
    </row>
    <row r="46" spans="2:11" x14ac:dyDescent="0.25">
      <c r="B46" s="86"/>
      <c r="C46" s="126" t="s">
        <v>61</v>
      </c>
      <c r="D46" s="75"/>
      <c r="E46" s="75"/>
      <c r="F46" s="126"/>
      <c r="G46" s="134"/>
      <c r="H46" s="75"/>
      <c r="I46" s="75"/>
      <c r="J46" s="126"/>
      <c r="K46" s="87"/>
    </row>
    <row r="47" spans="2:11" x14ac:dyDescent="0.25">
      <c r="B47" s="86"/>
      <c r="C47" s="126" t="s">
        <v>62</v>
      </c>
      <c r="D47" s="34">
        <f>+'[1]EST. SITUACIÓN FINAN PROYECTADO'!E47</f>
        <v>1510</v>
      </c>
      <c r="E47" s="75"/>
      <c r="F47" s="1"/>
      <c r="G47" s="134"/>
      <c r="H47" s="34">
        <v>1020</v>
      </c>
      <c r="I47" s="75"/>
      <c r="J47" s="1"/>
      <c r="K47" s="87"/>
    </row>
    <row r="48" spans="2:11" s="22" customFormat="1" x14ac:dyDescent="0.25">
      <c r="B48" s="124"/>
      <c r="C48" s="23" t="s">
        <v>63</v>
      </c>
      <c r="D48" s="30"/>
      <c r="E48" s="29">
        <f>SUM(D47)</f>
        <v>1510</v>
      </c>
      <c r="F48" s="23"/>
      <c r="G48" s="132"/>
      <c r="H48" s="30"/>
      <c r="I48" s="29">
        <f>SUM(H47)</f>
        <v>1020</v>
      </c>
      <c r="J48" s="23"/>
      <c r="K48" s="122"/>
    </row>
    <row r="49" spans="2:11" s="22" customFormat="1" x14ac:dyDescent="0.25">
      <c r="B49" s="124"/>
      <c r="C49" s="23"/>
      <c r="D49" s="30"/>
      <c r="E49" s="30"/>
      <c r="F49" s="23"/>
      <c r="G49" s="134"/>
      <c r="H49" s="30"/>
      <c r="I49" s="30"/>
      <c r="J49" s="23"/>
      <c r="K49" s="122"/>
    </row>
    <row r="50" spans="2:11" s="22" customFormat="1" x14ac:dyDescent="0.25">
      <c r="B50" s="124"/>
      <c r="C50" s="23" t="s">
        <v>64</v>
      </c>
      <c r="D50" s="30"/>
      <c r="E50" s="29">
        <f>+E48+E44</f>
        <v>2561.4</v>
      </c>
      <c r="F50" s="23"/>
      <c r="G50" s="132"/>
      <c r="H50" s="30"/>
      <c r="I50" s="29">
        <f>+I48+I44</f>
        <v>1440</v>
      </c>
      <c r="J50" s="23"/>
      <c r="K50" s="122"/>
    </row>
    <row r="51" spans="2:11" x14ac:dyDescent="0.25">
      <c r="B51" s="86"/>
      <c r="C51" s="126"/>
      <c r="D51" s="75"/>
      <c r="E51" s="75"/>
      <c r="F51" s="126"/>
      <c r="G51" s="134"/>
      <c r="H51" s="75"/>
      <c r="I51" s="75"/>
      <c r="J51" s="126"/>
      <c r="K51" s="87"/>
    </row>
    <row r="52" spans="2:11" x14ac:dyDescent="0.25">
      <c r="B52" s="86"/>
      <c r="C52" s="23" t="s">
        <v>65</v>
      </c>
      <c r="D52" s="75"/>
      <c r="E52" s="75"/>
      <c r="F52" s="126"/>
      <c r="G52" s="134"/>
      <c r="H52" s="75"/>
      <c r="I52" s="75"/>
      <c r="J52" s="126"/>
      <c r="K52" s="87"/>
    </row>
    <row r="53" spans="2:11" x14ac:dyDescent="0.25">
      <c r="B53" s="86"/>
      <c r="C53" s="126" t="s">
        <v>66</v>
      </c>
      <c r="D53" s="32">
        <f>+'[1]EST. SITUACIÓN FINAN PROYECTADO'!E53</f>
        <v>680</v>
      </c>
      <c r="E53" s="75"/>
      <c r="F53" s="1"/>
      <c r="G53" s="134"/>
      <c r="H53" s="32">
        <v>520</v>
      </c>
      <c r="I53" s="75"/>
      <c r="J53" s="1"/>
      <c r="K53" s="87"/>
    </row>
    <row r="54" spans="2:11" x14ac:dyDescent="0.25">
      <c r="B54" s="86"/>
      <c r="C54" s="126" t="s">
        <v>67</v>
      </c>
      <c r="D54" s="33">
        <f>+'[1]EST. SITUACIÓN FINAN PROYECTADO'!E54</f>
        <v>1450</v>
      </c>
      <c r="E54" s="75"/>
      <c r="F54" s="1"/>
      <c r="G54" s="134"/>
      <c r="H54" s="33">
        <v>1040</v>
      </c>
      <c r="I54" s="75"/>
      <c r="J54" s="1"/>
      <c r="K54" s="87"/>
    </row>
    <row r="55" spans="2:11" s="22" customFormat="1" x14ac:dyDescent="0.25">
      <c r="B55" s="124"/>
      <c r="C55" s="23" t="s">
        <v>68</v>
      </c>
      <c r="D55" s="30"/>
      <c r="E55" s="29">
        <f>SUM(D53:D54)</f>
        <v>2130</v>
      </c>
      <c r="F55" s="23"/>
      <c r="G55" s="132"/>
      <c r="H55" s="30"/>
      <c r="I55" s="29">
        <f>SUM(H53:H54)</f>
        <v>1560</v>
      </c>
      <c r="J55" s="23"/>
      <c r="K55" s="122"/>
    </row>
    <row r="56" spans="2:11" x14ac:dyDescent="0.25">
      <c r="B56" s="86"/>
      <c r="C56" s="126"/>
      <c r="D56" s="75"/>
      <c r="E56" s="75"/>
      <c r="F56" s="126"/>
      <c r="G56" s="134"/>
      <c r="H56" s="75"/>
      <c r="I56" s="75"/>
      <c r="J56" s="126"/>
      <c r="K56" s="87"/>
    </row>
    <row r="57" spans="2:11" s="22" customFormat="1" x14ac:dyDescent="0.25">
      <c r="B57" s="124"/>
      <c r="C57" s="23" t="s">
        <v>69</v>
      </c>
      <c r="D57" s="30"/>
      <c r="E57" s="29">
        <f>+E55+E50</f>
        <v>4691.3999999999996</v>
      </c>
      <c r="F57" s="23"/>
      <c r="G57" s="132"/>
      <c r="H57" s="30"/>
      <c r="I57" s="29">
        <f>+I55+I50</f>
        <v>3000</v>
      </c>
      <c r="J57" s="23"/>
      <c r="K57" s="122"/>
    </row>
    <row r="58" spans="2:11" x14ac:dyDescent="0.25">
      <c r="B58" s="86"/>
      <c r="C58" s="126"/>
      <c r="D58" s="126"/>
      <c r="E58" s="126"/>
      <c r="F58" s="126"/>
      <c r="G58" s="126"/>
      <c r="H58" s="126"/>
      <c r="I58" s="126"/>
      <c r="J58" s="126"/>
      <c r="K58" s="87"/>
    </row>
    <row r="59" spans="2:11" x14ac:dyDescent="0.25">
      <c r="B59" s="86"/>
      <c r="C59" s="1"/>
      <c r="D59" s="1"/>
      <c r="E59" s="1"/>
      <c r="F59" s="1"/>
      <c r="G59" s="1"/>
      <c r="H59" s="1"/>
      <c r="I59" s="135"/>
      <c r="J59" s="135"/>
      <c r="K59" s="87"/>
    </row>
    <row r="60" spans="2:11" x14ac:dyDescent="0.25">
      <c r="B60" s="86"/>
      <c r="C60" s="15"/>
      <c r="D60" s="1"/>
      <c r="E60" s="1"/>
      <c r="F60" s="1"/>
      <c r="G60" s="1"/>
      <c r="H60" s="1"/>
      <c r="I60" s="1"/>
      <c r="J60" s="1"/>
      <c r="K60" s="87"/>
    </row>
    <row r="61" spans="2:11" x14ac:dyDescent="0.25">
      <c r="B61" s="86"/>
      <c r="C61" s="1" t="s">
        <v>21</v>
      </c>
      <c r="D61" s="1"/>
      <c r="E61" s="1"/>
      <c r="F61" s="1"/>
      <c r="G61" s="1"/>
      <c r="H61" s="1"/>
      <c r="I61" s="1"/>
      <c r="J61" s="1"/>
      <c r="K61" s="87"/>
    </row>
    <row r="62" spans="2:11" x14ac:dyDescent="0.25">
      <c r="B62" s="86"/>
      <c r="C62" s="1"/>
      <c r="D62" s="1"/>
      <c r="E62" s="1"/>
      <c r="F62" s="1"/>
      <c r="G62" s="1"/>
      <c r="H62" s="1"/>
      <c r="I62" s="1"/>
      <c r="J62" s="1"/>
      <c r="K62" s="87"/>
    </row>
    <row r="63" spans="2:11" x14ac:dyDescent="0.25">
      <c r="B63" s="86"/>
      <c r="C63" s="1"/>
      <c r="D63" s="1"/>
      <c r="E63" s="1"/>
      <c r="F63" s="1"/>
      <c r="G63" s="1"/>
      <c r="H63" s="1"/>
      <c r="I63" s="1"/>
      <c r="J63" s="1"/>
      <c r="K63" s="87"/>
    </row>
    <row r="64" spans="2:11" x14ac:dyDescent="0.25">
      <c r="B64" s="86"/>
      <c r="C64" s="15"/>
      <c r="D64" s="1"/>
      <c r="E64" s="1"/>
      <c r="F64" s="1"/>
      <c r="G64" s="1"/>
      <c r="H64" s="1"/>
      <c r="I64" s="1"/>
      <c r="J64" s="1"/>
      <c r="K64" s="87"/>
    </row>
    <row r="65" spans="2:11" x14ac:dyDescent="0.25">
      <c r="B65" s="86"/>
      <c r="C65" s="1" t="s">
        <v>27</v>
      </c>
      <c r="D65" s="1"/>
      <c r="E65" s="1"/>
      <c r="F65" s="1"/>
      <c r="G65" s="1"/>
      <c r="H65" s="1"/>
      <c r="I65" s="1"/>
      <c r="J65" s="1"/>
      <c r="K65" s="87"/>
    </row>
    <row r="66" spans="2:11" ht="15.75" thickBot="1" x14ac:dyDescent="0.3">
      <c r="B66" s="90"/>
      <c r="C66" s="91"/>
      <c r="D66" s="91"/>
      <c r="E66" s="91"/>
      <c r="F66" s="91"/>
      <c r="G66" s="91"/>
      <c r="H66" s="91"/>
      <c r="I66" s="91"/>
      <c r="J66" s="91"/>
      <c r="K66" s="92"/>
    </row>
    <row r="67" spans="2:11" ht="15.75" thickTop="1" x14ac:dyDescent="0.25"/>
    <row r="68" spans="2:11" ht="15.75" thickBot="1" x14ac:dyDescent="0.3"/>
    <row r="69" spans="2:11" ht="19.5" thickBot="1" x14ac:dyDescent="0.35">
      <c r="C69" s="213" t="s">
        <v>165</v>
      </c>
    </row>
  </sheetData>
  <mergeCells count="6">
    <mergeCell ref="C5:I5"/>
    <mergeCell ref="C6:I6"/>
    <mergeCell ref="C7:I7"/>
    <mergeCell ref="C8:I8"/>
    <mergeCell ref="D10:E10"/>
    <mergeCell ref="H10:I10"/>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M54"/>
  <sheetViews>
    <sheetView showGridLines="0" topLeftCell="A19" zoomScale="90" zoomScaleNormal="90" workbookViewId="0">
      <selection activeCell="D58" sqref="D58"/>
    </sheetView>
  </sheetViews>
  <sheetFormatPr baseColWidth="10" defaultRowHeight="15" x14ac:dyDescent="0.25"/>
  <cols>
    <col min="2" max="2" width="2.42578125" customWidth="1"/>
    <col min="3" max="3" width="41.28515625" bestFit="1" customWidth="1"/>
    <col min="4" max="4" width="12.42578125" customWidth="1"/>
    <col min="5" max="5" width="11.42578125" customWidth="1"/>
    <col min="6" max="6" width="2.5703125" customWidth="1"/>
    <col min="7" max="7" width="4.5703125" customWidth="1"/>
    <col min="10" max="10" width="3.140625" customWidth="1"/>
    <col min="11" max="11" width="7.28515625" customWidth="1"/>
  </cols>
  <sheetData>
    <row r="2" spans="2:13" x14ac:dyDescent="0.25">
      <c r="M2">
        <f>+'EST. SITUACIÓN FINANCIERA'!K5</f>
        <v>0</v>
      </c>
    </row>
    <row r="3" spans="2:13" ht="15.75" thickBot="1" x14ac:dyDescent="0.3"/>
    <row r="4" spans="2:13" ht="15.75" thickTop="1" x14ac:dyDescent="0.25">
      <c r="B4" s="83"/>
      <c r="C4" s="84"/>
      <c r="D4" s="84"/>
      <c r="E4" s="84"/>
      <c r="F4" s="84"/>
      <c r="G4" s="84"/>
      <c r="H4" s="84"/>
      <c r="I4" s="84"/>
      <c r="J4" s="85"/>
    </row>
    <row r="5" spans="2:13" ht="18.75" x14ac:dyDescent="0.3">
      <c r="B5" s="86"/>
      <c r="C5" s="222" t="s">
        <v>0</v>
      </c>
      <c r="D5" s="222"/>
      <c r="E5" s="222"/>
      <c r="F5" s="222"/>
      <c r="G5" s="222"/>
      <c r="H5" s="222"/>
      <c r="I5" s="77"/>
      <c r="J5" s="121"/>
    </row>
    <row r="6" spans="2:13" ht="18.75" x14ac:dyDescent="0.3">
      <c r="B6" s="86"/>
      <c r="C6" s="222" t="s">
        <v>1</v>
      </c>
      <c r="D6" s="222"/>
      <c r="E6" s="222"/>
      <c r="F6" s="222"/>
      <c r="G6" s="222"/>
      <c r="H6" s="222"/>
      <c r="I6" s="77"/>
      <c r="J6" s="121"/>
    </row>
    <row r="7" spans="2:13" ht="18.75" x14ac:dyDescent="0.3">
      <c r="B7" s="86"/>
      <c r="C7" s="222" t="s">
        <v>2</v>
      </c>
      <c r="D7" s="222"/>
      <c r="E7" s="222"/>
      <c r="F7" s="222"/>
      <c r="G7" s="222"/>
      <c r="H7" s="222"/>
      <c r="I7" s="77"/>
      <c r="J7" s="121"/>
    </row>
    <row r="8" spans="2:13" ht="18.75" x14ac:dyDescent="0.3">
      <c r="B8" s="86"/>
      <c r="C8" s="222" t="s">
        <v>135</v>
      </c>
      <c r="D8" s="222"/>
      <c r="E8" s="222"/>
      <c r="F8" s="222"/>
      <c r="G8" s="222"/>
      <c r="H8" s="222"/>
      <c r="I8" s="77"/>
      <c r="J8" s="121"/>
    </row>
    <row r="9" spans="2:13" ht="18.75" x14ac:dyDescent="0.3">
      <c r="B9" s="86"/>
      <c r="C9" s="77"/>
      <c r="D9" s="77"/>
      <c r="E9" s="77"/>
      <c r="F9" s="77"/>
      <c r="G9" s="77"/>
      <c r="H9" s="77"/>
      <c r="I9" s="77"/>
      <c r="J9" s="121"/>
    </row>
    <row r="10" spans="2:13" ht="18.75" x14ac:dyDescent="0.3">
      <c r="B10" s="86"/>
      <c r="C10" s="77"/>
      <c r="D10" s="77"/>
      <c r="E10" s="3"/>
      <c r="F10" s="3"/>
      <c r="G10" s="3"/>
      <c r="H10" s="77"/>
      <c r="I10" s="77"/>
      <c r="J10" s="121"/>
    </row>
    <row r="11" spans="2:13" ht="30" x14ac:dyDescent="0.25">
      <c r="B11" s="86"/>
      <c r="C11" s="1"/>
      <c r="D11" s="187" t="str">
        <f>+'EST. SITUACIÓN FINANCIERA'!D10</f>
        <v>PROYECCIÓN AÑO 2</v>
      </c>
      <c r="E11" s="3"/>
      <c r="F11" s="3"/>
      <c r="G11" s="3"/>
      <c r="H11" s="2" t="str">
        <f>+'EST. SITUACIÓN FINANCIERA'!H10</f>
        <v>AÑO 1</v>
      </c>
      <c r="I11" s="3"/>
      <c r="J11" s="122"/>
    </row>
    <row r="12" spans="2:13" x14ac:dyDescent="0.25">
      <c r="B12" s="86"/>
      <c r="C12" s="1" t="s">
        <v>70</v>
      </c>
      <c r="D12" s="32">
        <f>+'[1]ESTADO DE RESULTADOS PROYECTADO'!E12</f>
        <v>18000</v>
      </c>
      <c r="E12" s="75"/>
      <c r="F12" s="75"/>
      <c r="G12" s="30"/>
      <c r="H12" s="32">
        <v>5743.2</v>
      </c>
      <c r="I12" s="75"/>
      <c r="J12" s="123"/>
    </row>
    <row r="13" spans="2:13" x14ac:dyDescent="0.25">
      <c r="B13" s="86"/>
      <c r="C13" s="1" t="s">
        <v>71</v>
      </c>
      <c r="D13" s="33">
        <f>+'[1]ESTADO DE RESULTADOS PROYECTADO'!E13</f>
        <v>-14760</v>
      </c>
      <c r="E13" s="75"/>
      <c r="F13" s="75"/>
      <c r="G13" s="30"/>
      <c r="H13" s="33">
        <v>-4706.8</v>
      </c>
      <c r="I13" s="75"/>
      <c r="J13" s="123"/>
    </row>
    <row r="14" spans="2:13" s="22" customFormat="1" x14ac:dyDescent="0.25">
      <c r="B14" s="124"/>
      <c r="C14" s="3" t="s">
        <v>72</v>
      </c>
      <c r="D14" s="30"/>
      <c r="E14" s="29">
        <f>SUM(D12:D13)</f>
        <v>3240</v>
      </c>
      <c r="F14" s="30"/>
      <c r="G14" s="30"/>
      <c r="H14" s="30"/>
      <c r="I14" s="29">
        <f>SUM(H12:H13)</f>
        <v>1036.3999999999996</v>
      </c>
      <c r="J14" s="125"/>
    </row>
    <row r="15" spans="2:13" x14ac:dyDescent="0.25">
      <c r="B15" s="86"/>
      <c r="C15" s="3" t="s">
        <v>73</v>
      </c>
      <c r="D15" s="75"/>
      <c r="E15" s="75"/>
      <c r="F15" s="75"/>
      <c r="G15" s="30"/>
      <c r="H15" s="75"/>
      <c r="I15" s="75"/>
      <c r="J15" s="123"/>
    </row>
    <row r="16" spans="2:13" x14ac:dyDescent="0.25">
      <c r="B16" s="86"/>
      <c r="C16" s="1" t="s">
        <v>74</v>
      </c>
      <c r="D16" s="32">
        <f>+'[1]ESTADO DE RESULTADOS PROYECTADO'!E16</f>
        <v>-660</v>
      </c>
      <c r="E16" s="75"/>
      <c r="F16" s="75"/>
      <c r="G16" s="30"/>
      <c r="H16" s="32">
        <v>-79.599999999999994</v>
      </c>
      <c r="I16" s="75"/>
      <c r="J16" s="123"/>
    </row>
    <row r="17" spans="2:10" x14ac:dyDescent="0.25">
      <c r="B17" s="86"/>
      <c r="C17" s="1" t="s">
        <v>75</v>
      </c>
      <c r="D17" s="31">
        <f>+'[1]ESTADO DE RESULTADOS PROYECTADO'!E17</f>
        <v>-289</v>
      </c>
      <c r="E17" s="75"/>
      <c r="F17" s="75"/>
      <c r="G17" s="30"/>
      <c r="H17" s="31">
        <v>-85.2</v>
      </c>
      <c r="I17" s="75"/>
      <c r="J17" s="123"/>
    </row>
    <row r="18" spans="2:10" x14ac:dyDescent="0.25">
      <c r="B18" s="86"/>
      <c r="C18" s="1" t="s">
        <v>76</v>
      </c>
      <c r="D18" s="31">
        <f>+'[1]ESTADO DE RESULTADOS PROYECTADO'!E18</f>
        <v>-96.55</v>
      </c>
      <c r="E18" s="75"/>
      <c r="F18" s="75"/>
      <c r="G18" s="30"/>
      <c r="H18" s="31">
        <v>-38.799999999999997</v>
      </c>
      <c r="I18" s="75"/>
      <c r="J18" s="123"/>
    </row>
    <row r="19" spans="2:10" x14ac:dyDescent="0.25">
      <c r="B19" s="86"/>
      <c r="C19" s="1" t="s">
        <v>77</v>
      </c>
      <c r="D19" s="31">
        <f>+'[1]ESTADO DE RESULTADOS PROYECTADO'!E19</f>
        <v>-63</v>
      </c>
      <c r="E19" s="75"/>
      <c r="F19" s="75"/>
      <c r="G19" s="30"/>
      <c r="H19" s="31">
        <v>-48.8</v>
      </c>
      <c r="I19" s="75"/>
      <c r="J19" s="123"/>
    </row>
    <row r="20" spans="2:10" x14ac:dyDescent="0.25">
      <c r="B20" s="86"/>
      <c r="C20" s="1" t="s">
        <v>11</v>
      </c>
      <c r="D20" s="33">
        <f>+'[1]ESTADO DE RESULTADOS PROYECTADO'!E20</f>
        <v>-320</v>
      </c>
      <c r="E20" s="75"/>
      <c r="F20" s="75"/>
      <c r="G20" s="30"/>
      <c r="H20" s="33">
        <v>-88</v>
      </c>
      <c r="I20" s="75"/>
      <c r="J20" s="123"/>
    </row>
    <row r="21" spans="2:10" x14ac:dyDescent="0.25">
      <c r="B21" s="86"/>
      <c r="C21" s="1"/>
      <c r="D21" s="75"/>
      <c r="E21" s="75"/>
      <c r="F21" s="75"/>
      <c r="G21" s="30"/>
      <c r="H21" s="75"/>
      <c r="I21" s="75"/>
      <c r="J21" s="123"/>
    </row>
    <row r="22" spans="2:10" x14ac:dyDescent="0.25">
      <c r="B22" s="86"/>
      <c r="C22" s="3" t="s">
        <v>78</v>
      </c>
      <c r="D22" s="75"/>
      <c r="E22" s="75"/>
      <c r="F22" s="75"/>
      <c r="G22" s="30"/>
      <c r="H22" s="75"/>
      <c r="I22" s="75"/>
      <c r="J22" s="123"/>
    </row>
    <row r="23" spans="2:10" x14ac:dyDescent="0.25">
      <c r="B23" s="86"/>
      <c r="C23" s="1" t="s">
        <v>79</v>
      </c>
      <c r="D23" s="32">
        <f>+'[1]ESTADO DE RESULTADOS PROYECTADO'!E23</f>
        <v>-70</v>
      </c>
      <c r="E23" s="75"/>
      <c r="F23" s="75"/>
      <c r="G23" s="30"/>
      <c r="H23" s="32">
        <v>-46</v>
      </c>
      <c r="I23" s="75"/>
      <c r="J23" s="123"/>
    </row>
    <row r="24" spans="2:10" x14ac:dyDescent="0.25">
      <c r="B24" s="86"/>
      <c r="C24" s="1" t="s">
        <v>80</v>
      </c>
      <c r="D24" s="31">
        <f>+'[1]ESTADO DE RESULTADOS PROYECTADO'!E24</f>
        <v>-35</v>
      </c>
      <c r="E24" s="75"/>
      <c r="F24" s="75"/>
      <c r="G24" s="30"/>
      <c r="H24" s="31">
        <v>-26.8</v>
      </c>
      <c r="I24" s="75"/>
      <c r="J24" s="123"/>
    </row>
    <row r="25" spans="2:10" x14ac:dyDescent="0.25">
      <c r="B25" s="86"/>
      <c r="C25" s="1" t="s">
        <v>81</v>
      </c>
      <c r="D25" s="31">
        <f>+'[1]ESTADO DE RESULTADOS PROYECTADO'!E25</f>
        <v>-11</v>
      </c>
      <c r="E25" s="75"/>
      <c r="F25" s="75"/>
      <c r="G25" s="30"/>
      <c r="H25" s="31">
        <v>-8.8000000000000007</v>
      </c>
      <c r="I25" s="75"/>
      <c r="J25" s="123"/>
    </row>
    <row r="26" spans="2:10" x14ac:dyDescent="0.25">
      <c r="B26" s="86"/>
      <c r="C26" s="1" t="s">
        <v>82</v>
      </c>
      <c r="D26" s="31">
        <f>+'[1]ESTADO DE RESULTADOS PROYECTADO'!E26</f>
        <v>-9</v>
      </c>
      <c r="E26" s="75"/>
      <c r="F26" s="75"/>
      <c r="G26" s="30"/>
      <c r="H26" s="31">
        <v>-0.375</v>
      </c>
      <c r="I26" s="75"/>
      <c r="J26" s="123"/>
    </row>
    <row r="27" spans="2:10" x14ac:dyDescent="0.25">
      <c r="B27" s="86"/>
      <c r="C27" s="1" t="s">
        <v>11</v>
      </c>
      <c r="D27" s="33">
        <f>+'[1]ESTADO DE RESULTADOS PROYECTADO'!E27</f>
        <v>-80</v>
      </c>
      <c r="E27" s="75"/>
      <c r="F27" s="75"/>
      <c r="G27" s="30"/>
      <c r="H27" s="33">
        <v>-72</v>
      </c>
      <c r="I27" s="75"/>
      <c r="J27" s="123"/>
    </row>
    <row r="28" spans="2:10" s="22" customFormat="1" x14ac:dyDescent="0.25">
      <c r="B28" s="124"/>
      <c r="C28" s="3" t="s">
        <v>83</v>
      </c>
      <c r="D28" s="30"/>
      <c r="E28" s="29">
        <f>SUM(D14:D27)+E14</f>
        <v>1606.45</v>
      </c>
      <c r="F28" s="30"/>
      <c r="G28" s="30"/>
      <c r="H28" s="30"/>
      <c r="I28" s="29">
        <f>SUM(H14:H27)+I14</f>
        <v>542.02499999999964</v>
      </c>
      <c r="J28" s="125"/>
    </row>
    <row r="29" spans="2:10" x14ac:dyDescent="0.25">
      <c r="B29" s="86"/>
      <c r="C29" s="1" t="s">
        <v>84</v>
      </c>
      <c r="D29" s="34">
        <f>+'[1]ESTADO DE RESULTADOS PROYECTADO'!E29</f>
        <v>-260</v>
      </c>
      <c r="E29" s="75"/>
      <c r="F29" s="75"/>
      <c r="G29" s="30"/>
      <c r="H29" s="34">
        <v>-140</v>
      </c>
      <c r="I29" s="75"/>
      <c r="J29" s="123"/>
    </row>
    <row r="30" spans="2:10" s="22" customFormat="1" x14ac:dyDescent="0.25">
      <c r="B30" s="124"/>
      <c r="C30" s="3" t="s">
        <v>85</v>
      </c>
      <c r="D30" s="30"/>
      <c r="E30" s="64">
        <f>+E28+D29</f>
        <v>1346.45</v>
      </c>
      <c r="F30" s="30"/>
      <c r="G30" s="30"/>
      <c r="H30" s="30"/>
      <c r="I30" s="64">
        <f>SUM(H28:H29)</f>
        <v>-140</v>
      </c>
      <c r="J30" s="125"/>
    </row>
    <row r="31" spans="2:10" s="22" customFormat="1" x14ac:dyDescent="0.25">
      <c r="B31" s="124"/>
      <c r="C31" s="3" t="s">
        <v>86</v>
      </c>
      <c r="D31" s="30"/>
      <c r="E31" s="186">
        <f>-E30*0.25</f>
        <v>-336.61250000000001</v>
      </c>
      <c r="F31" s="30"/>
      <c r="G31" s="30"/>
      <c r="H31" s="30"/>
      <c r="I31" s="65">
        <f>-I30*0.25</f>
        <v>35</v>
      </c>
      <c r="J31" s="125"/>
    </row>
    <row r="32" spans="2:10" s="22" customFormat="1" x14ac:dyDescent="0.25">
      <c r="B32" s="124"/>
      <c r="C32" s="3" t="s">
        <v>87</v>
      </c>
      <c r="D32" s="30"/>
      <c r="E32" s="65">
        <f>SUM(E30:E31)</f>
        <v>1009.8375000000001</v>
      </c>
      <c r="F32" s="30"/>
      <c r="G32" s="30"/>
      <c r="H32" s="30"/>
      <c r="I32" s="29">
        <f>SUM(I30:I31)</f>
        <v>-105</v>
      </c>
      <c r="J32" s="125"/>
    </row>
    <row r="33" spans="2:10" x14ac:dyDescent="0.25">
      <c r="B33" s="86"/>
      <c r="C33" s="1" t="s">
        <v>88</v>
      </c>
      <c r="D33" s="34">
        <f>+'[1]ESTADO DE RESULTADOS PROYECTADO'!E33</f>
        <v>440.2</v>
      </c>
      <c r="E33" s="75"/>
      <c r="F33" s="75"/>
      <c r="G33" s="30"/>
      <c r="H33" s="34">
        <v>-110.4</v>
      </c>
      <c r="I33" s="75"/>
      <c r="J33" s="123"/>
    </row>
    <row r="34" spans="2:10" s="22" customFormat="1" x14ac:dyDescent="0.25">
      <c r="B34" s="124"/>
      <c r="C34" s="3" t="s">
        <v>89</v>
      </c>
      <c r="D34" s="30"/>
      <c r="E34" s="29">
        <f>+E32+D33</f>
        <v>1450.0375000000001</v>
      </c>
      <c r="F34" s="30"/>
      <c r="G34" s="30"/>
      <c r="H34" s="30"/>
      <c r="I34" s="29">
        <f>SUM(H32:H33)</f>
        <v>-110.4</v>
      </c>
      <c r="J34" s="125"/>
    </row>
    <row r="35" spans="2:10" x14ac:dyDescent="0.25">
      <c r="B35" s="86"/>
      <c r="C35" s="1"/>
      <c r="D35" s="126"/>
      <c r="E35" s="126"/>
      <c r="F35" s="126"/>
      <c r="G35" s="126"/>
      <c r="H35" s="126"/>
      <c r="I35" s="126"/>
      <c r="J35" s="123"/>
    </row>
    <row r="36" spans="2:10" hidden="1" x14ac:dyDescent="0.25">
      <c r="B36" s="86"/>
      <c r="C36" s="1"/>
      <c r="D36" s="126"/>
      <c r="E36" s="126"/>
      <c r="F36" s="126"/>
      <c r="G36" s="126"/>
      <c r="H36" s="126"/>
      <c r="I36" s="126"/>
      <c r="J36" s="123"/>
    </row>
    <row r="37" spans="2:10" hidden="1" x14ac:dyDescent="0.25">
      <c r="B37" s="86"/>
      <c r="C37" s="1" t="s">
        <v>90</v>
      </c>
      <c r="D37" s="126">
        <v>25</v>
      </c>
      <c r="E37" s="126"/>
      <c r="F37" s="126"/>
      <c r="G37" s="126"/>
      <c r="H37" s="126">
        <v>25</v>
      </c>
      <c r="I37" s="126"/>
      <c r="J37" s="123"/>
    </row>
    <row r="38" spans="2:10" hidden="1" x14ac:dyDescent="0.25">
      <c r="B38" s="86"/>
      <c r="C38" s="1" t="s">
        <v>91</v>
      </c>
      <c r="D38" s="126">
        <v>23</v>
      </c>
      <c r="E38" s="126"/>
      <c r="F38" s="126"/>
      <c r="G38" s="126"/>
      <c r="H38" s="126">
        <v>23</v>
      </c>
      <c r="I38" s="126"/>
      <c r="J38" s="123"/>
    </row>
    <row r="39" spans="2:10" hidden="1" x14ac:dyDescent="0.25">
      <c r="B39" s="86"/>
      <c r="C39" s="1" t="s">
        <v>92</v>
      </c>
      <c r="D39" s="126">
        <v>2.16</v>
      </c>
      <c r="E39" s="126"/>
      <c r="F39" s="126"/>
      <c r="G39" s="126"/>
      <c r="H39" s="126">
        <v>2.36</v>
      </c>
      <c r="I39" s="126"/>
      <c r="J39" s="123"/>
    </row>
    <row r="40" spans="2:10" hidden="1" x14ac:dyDescent="0.25">
      <c r="B40" s="86"/>
      <c r="C40" s="1" t="s">
        <v>93</v>
      </c>
      <c r="D40" s="126">
        <v>1.1599999999999999</v>
      </c>
      <c r="E40" s="126"/>
      <c r="F40" s="126"/>
      <c r="G40" s="126"/>
      <c r="H40" s="126">
        <v>1.08</v>
      </c>
      <c r="I40" s="126"/>
      <c r="J40" s="123"/>
    </row>
    <row r="41" spans="2:10" hidden="1" x14ac:dyDescent="0.25">
      <c r="B41" s="86"/>
      <c r="C41" s="1"/>
      <c r="D41" s="126"/>
      <c r="E41" s="126"/>
      <c r="F41" s="126"/>
      <c r="G41" s="126"/>
      <c r="H41" s="126"/>
      <c r="I41" s="126"/>
      <c r="J41" s="123"/>
    </row>
    <row r="42" spans="2:10" hidden="1" x14ac:dyDescent="0.25">
      <c r="B42" s="86"/>
      <c r="C42" s="1"/>
      <c r="D42" s="1"/>
      <c r="E42" s="1"/>
      <c r="F42" s="1"/>
      <c r="G42" s="1"/>
      <c r="H42" s="1"/>
      <c r="I42" s="1"/>
      <c r="J42" s="87"/>
    </row>
    <row r="43" spans="2:10" x14ac:dyDescent="0.25">
      <c r="B43" s="86"/>
      <c r="C43" s="1"/>
      <c r="D43" s="1"/>
      <c r="E43" s="1"/>
      <c r="F43" s="1"/>
      <c r="G43" s="1"/>
      <c r="H43" s="1"/>
      <c r="I43" s="1"/>
      <c r="J43" s="87"/>
    </row>
    <row r="44" spans="2:10" x14ac:dyDescent="0.25">
      <c r="B44" s="86"/>
      <c r="C44" s="1"/>
      <c r="D44" s="1"/>
      <c r="E44" s="1"/>
      <c r="F44" s="1"/>
      <c r="G44" s="1"/>
      <c r="H44" s="1"/>
      <c r="I44" s="1"/>
      <c r="J44" s="87"/>
    </row>
    <row r="45" spans="2:10" x14ac:dyDescent="0.25">
      <c r="B45" s="86"/>
      <c r="C45" s="15"/>
      <c r="D45" s="1"/>
      <c r="E45" s="1"/>
      <c r="F45" s="1"/>
      <c r="G45" s="1"/>
      <c r="H45" s="1"/>
      <c r="I45" s="1"/>
      <c r="J45" s="87"/>
    </row>
    <row r="46" spans="2:10" x14ac:dyDescent="0.25">
      <c r="B46" s="86"/>
      <c r="C46" s="1" t="s">
        <v>21</v>
      </c>
      <c r="D46" s="1"/>
      <c r="E46" s="1"/>
      <c r="F46" s="1"/>
      <c r="G46" s="1"/>
      <c r="H46" s="1"/>
      <c r="I46" s="1"/>
      <c r="J46" s="87"/>
    </row>
    <row r="47" spans="2:10" x14ac:dyDescent="0.25">
      <c r="B47" s="86"/>
      <c r="C47" s="1"/>
      <c r="D47" s="1"/>
      <c r="E47" s="1"/>
      <c r="F47" s="1"/>
      <c r="G47" s="1"/>
      <c r="H47" s="1"/>
      <c r="I47" s="1"/>
      <c r="J47" s="87"/>
    </row>
    <row r="48" spans="2:10" x14ac:dyDescent="0.25">
      <c r="B48" s="86"/>
      <c r="C48" s="1"/>
      <c r="D48" s="1"/>
      <c r="E48" s="1"/>
      <c r="F48" s="1"/>
      <c r="G48" s="1"/>
      <c r="H48" s="1"/>
      <c r="I48" s="1"/>
      <c r="J48" s="87"/>
    </row>
    <row r="49" spans="2:10" x14ac:dyDescent="0.25">
      <c r="B49" s="86"/>
      <c r="C49" s="15"/>
      <c r="D49" s="1"/>
      <c r="E49" s="1"/>
      <c r="F49" s="1"/>
      <c r="G49" s="1"/>
      <c r="H49" s="1"/>
      <c r="I49" s="1"/>
      <c r="J49" s="87"/>
    </row>
    <row r="50" spans="2:10" x14ac:dyDescent="0.25">
      <c r="B50" s="86"/>
      <c r="C50" s="1" t="s">
        <v>27</v>
      </c>
      <c r="D50" s="1"/>
      <c r="E50" s="1"/>
      <c r="F50" s="1"/>
      <c r="G50" s="1"/>
      <c r="H50" s="1"/>
      <c r="I50" s="1"/>
      <c r="J50" s="87"/>
    </row>
    <row r="51" spans="2:10" ht="15.75" thickBot="1" x14ac:dyDescent="0.3">
      <c r="B51" s="90"/>
      <c r="C51" s="91"/>
      <c r="D51" s="91"/>
      <c r="E51" s="91"/>
      <c r="F51" s="91"/>
      <c r="G51" s="91"/>
      <c r="H51" s="91"/>
      <c r="I51" s="91"/>
      <c r="J51" s="92"/>
    </row>
    <row r="52" spans="2:10" ht="15.75" thickTop="1" x14ac:dyDescent="0.25"/>
    <row r="53" spans="2:10" ht="15.75" thickBot="1" x14ac:dyDescent="0.3"/>
    <row r="54" spans="2:10" ht="19.5" thickBot="1" x14ac:dyDescent="0.35">
      <c r="C54" s="213" t="s">
        <v>165</v>
      </c>
    </row>
  </sheetData>
  <mergeCells count="4">
    <mergeCell ref="C5:H5"/>
    <mergeCell ref="C6:H6"/>
    <mergeCell ref="C7:H7"/>
    <mergeCell ref="C8:H8"/>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C1:J44"/>
  <sheetViews>
    <sheetView showGridLines="0" topLeftCell="A19" zoomScale="96" zoomScaleNormal="96" workbookViewId="0">
      <selection activeCell="D44" sqref="D44"/>
    </sheetView>
  </sheetViews>
  <sheetFormatPr baseColWidth="10" defaultRowHeight="15" x14ac:dyDescent="0.25"/>
  <cols>
    <col min="3" max="3" width="3" customWidth="1"/>
    <col min="4" max="4" width="41.7109375" customWidth="1"/>
    <col min="5" max="5" width="12.42578125" customWidth="1"/>
    <col min="6" max="6" width="11.42578125" customWidth="1"/>
    <col min="7" max="7" width="3.28515625" customWidth="1"/>
    <col min="8" max="9" width="11.42578125" customWidth="1"/>
    <col min="10" max="10" width="3.42578125" customWidth="1"/>
    <col min="11" max="12" width="11.42578125" customWidth="1"/>
  </cols>
  <sheetData>
    <row r="1" spans="3:10" ht="15.75" thickBot="1" x14ac:dyDescent="0.3"/>
    <row r="2" spans="3:10" ht="15.75" thickTop="1" x14ac:dyDescent="0.25">
      <c r="C2" s="83"/>
      <c r="D2" s="84"/>
      <c r="E2" s="84"/>
      <c r="F2" s="84"/>
      <c r="G2" s="84"/>
      <c r="H2" s="84"/>
      <c r="I2" s="84"/>
      <c r="J2" s="85"/>
    </row>
    <row r="3" spans="3:10" ht="18.75" x14ac:dyDescent="0.3">
      <c r="C3" s="86"/>
      <c r="D3" s="222" t="s">
        <v>0</v>
      </c>
      <c r="E3" s="222"/>
      <c r="F3" s="222"/>
      <c r="G3" s="77"/>
      <c r="H3" s="1"/>
      <c r="I3" s="1"/>
      <c r="J3" s="87"/>
    </row>
    <row r="4" spans="3:10" ht="18.75" x14ac:dyDescent="0.3">
      <c r="C4" s="86"/>
      <c r="D4" s="222" t="s">
        <v>1</v>
      </c>
      <c r="E4" s="222"/>
      <c r="F4" s="222"/>
      <c r="G4" s="77"/>
      <c r="H4" s="1"/>
      <c r="I4" s="1"/>
      <c r="J4" s="87"/>
    </row>
    <row r="5" spans="3:10" ht="18.75" x14ac:dyDescent="0.3">
      <c r="C5" s="86"/>
      <c r="D5" s="222"/>
      <c r="E5" s="222"/>
      <c r="F5" s="222"/>
      <c r="G5" s="77"/>
      <c r="H5" s="1"/>
      <c r="I5" s="1"/>
      <c r="J5" s="87"/>
    </row>
    <row r="6" spans="3:10" x14ac:dyDescent="0.25">
      <c r="C6" s="86"/>
      <c r="D6" s="223" t="s">
        <v>4</v>
      </c>
      <c r="E6" s="223"/>
      <c r="F6" s="223"/>
      <c r="G6" s="79"/>
      <c r="H6" s="1"/>
      <c r="I6" s="1"/>
      <c r="J6" s="87"/>
    </row>
    <row r="7" spans="3:10" x14ac:dyDescent="0.25">
      <c r="C7" s="86"/>
      <c r="D7" s="1"/>
      <c r="E7" s="1"/>
      <c r="F7" s="1"/>
      <c r="G7" s="1"/>
      <c r="H7" s="1"/>
      <c r="I7" s="1"/>
      <c r="J7" s="87"/>
    </row>
    <row r="8" spans="3:10" ht="30" x14ac:dyDescent="0.25">
      <c r="C8" s="86"/>
      <c r="D8" s="78" t="s">
        <v>6</v>
      </c>
      <c r="E8" s="189" t="str">
        <f>+'ESTADO DE RESULTADOS'!D11</f>
        <v>PROYECCIÓN AÑO 2</v>
      </c>
      <c r="F8" s="188" t="str">
        <f>+'ESTADO DE RESULTADOS'!H11</f>
        <v>AÑO 1</v>
      </c>
      <c r="G8" s="2"/>
      <c r="H8" s="2" t="s">
        <v>7</v>
      </c>
      <c r="I8" s="2" t="s">
        <v>8</v>
      </c>
      <c r="J8" s="87"/>
    </row>
    <row r="9" spans="3:10" ht="15.75" thickBot="1" x14ac:dyDescent="0.3">
      <c r="C9" s="86"/>
      <c r="D9" s="1"/>
      <c r="E9" s="7"/>
      <c r="F9" s="7"/>
      <c r="G9" s="7"/>
      <c r="H9" s="7"/>
      <c r="I9" s="7"/>
      <c r="J9" s="87"/>
    </row>
    <row r="10" spans="3:10" ht="15.75" thickTop="1" x14ac:dyDescent="0.25">
      <c r="C10" s="86"/>
      <c r="D10" s="95" t="str">
        <f>+'EST. SITUACIÓN FINANCIERA'!C13</f>
        <v>EFECTIVO Y SUS EQUIVALENTES</v>
      </c>
      <c r="E10" s="101">
        <f>+'EST. SITUACIÓN FINANCIERA'!D13</f>
        <v>454</v>
      </c>
      <c r="F10" s="101">
        <f>+'EST. SITUACIÓN FINANCIERA'!H13</f>
        <v>160</v>
      </c>
      <c r="G10" s="102"/>
      <c r="H10" s="101"/>
      <c r="I10" s="103"/>
      <c r="J10" s="88"/>
    </row>
    <row r="11" spans="3:10" x14ac:dyDescent="0.25">
      <c r="C11" s="86"/>
      <c r="D11" s="96" t="str">
        <f>+'EST. SITUACIÓN FINANCIERA'!C14</f>
        <v>CLIENTES</v>
      </c>
      <c r="E11" s="104">
        <f>+'EST. SITUACIÓN FINANCIERA'!D14</f>
        <v>746</v>
      </c>
      <c r="F11" s="104">
        <f>+'EST. SITUACIÓN FINANCIERA'!H14</f>
        <v>322</v>
      </c>
      <c r="G11" s="105"/>
      <c r="H11" s="106"/>
      <c r="I11" s="107"/>
      <c r="J11" s="88"/>
    </row>
    <row r="12" spans="3:10" x14ac:dyDescent="0.25">
      <c r="C12" s="86"/>
      <c r="D12" s="96" t="str">
        <f>+'EST. SITUACIÓN FINANCIERA'!C15</f>
        <v>OTRAS CUENTAS POR COBRAR</v>
      </c>
      <c r="E12" s="104">
        <f>+'EST. SITUACIÓN FINANCIERA'!D15</f>
        <v>256</v>
      </c>
      <c r="F12" s="104">
        <f>+'EST. SITUACIÓN FINANCIERA'!H15</f>
        <v>236</v>
      </c>
      <c r="G12" s="105"/>
      <c r="H12" s="106"/>
      <c r="I12" s="107"/>
      <c r="J12" s="88"/>
    </row>
    <row r="13" spans="3:10" x14ac:dyDescent="0.25">
      <c r="C13" s="86"/>
      <c r="D13" s="96" t="str">
        <f>+'EST. SITUACIÓN FINANCIERA'!C16</f>
        <v>CUENTAS POR COBRAR EMPLEADOS</v>
      </c>
      <c r="E13" s="104">
        <f>+'EST. SITUACIÓN FINANCIERA'!D16</f>
        <v>108</v>
      </c>
      <c r="F13" s="104">
        <f>+'EST. SITUACIÓN FINANCIERA'!H16</f>
        <v>82</v>
      </c>
      <c r="G13" s="105"/>
      <c r="H13" s="106"/>
      <c r="I13" s="107"/>
      <c r="J13" s="88"/>
    </row>
    <row r="14" spans="3:10" x14ac:dyDescent="0.25">
      <c r="C14" s="86"/>
      <c r="D14" s="96" t="str">
        <f>+'EST. SITUACIÓN FINANCIERA'!C17</f>
        <v>EXISTENCIAS</v>
      </c>
      <c r="E14" s="104">
        <f>+'EST. SITUACIÓN FINANCIERA'!D17</f>
        <v>1280</v>
      </c>
      <c r="F14" s="104">
        <f>+'EST. SITUACIÓN FINANCIERA'!H17</f>
        <v>800</v>
      </c>
      <c r="G14" s="105"/>
      <c r="H14" s="106"/>
      <c r="I14" s="107"/>
      <c r="J14" s="88"/>
    </row>
    <row r="15" spans="3:10" x14ac:dyDescent="0.25">
      <c r="C15" s="86"/>
      <c r="D15" s="96" t="str">
        <f>+'EST. SITUACIÓN FINANCIERA'!C21</f>
        <v>PROPIEDAD PLANTA Y EQUIPO</v>
      </c>
      <c r="E15" s="104">
        <f>+'EST. SITUACIÓN FINANCIERA'!D22+'EST. SITUACIÓN FINANCIERA'!D23+'EST. SITUACIÓN FINANCIERA'!D24+'EST. SITUACIÓN FINANCIERA'!D25+'EST. SITUACIÓN FINANCIERA'!D26+'EST. SITUACIÓN FINANCIERA'!D27</f>
        <v>3147</v>
      </c>
      <c r="F15" s="104">
        <f>+'EST. SITUACIÓN FINANCIERA'!H22+'EST. SITUACIÓN FINANCIERA'!H23+'EST. SITUACIÓN FINANCIERA'!H24+'EST. SITUACIÓN FINANCIERA'!H25+'EST. SITUACIÓN FINANCIERA'!H26+'EST. SITUACIÓN FINANCIERA'!H27</f>
        <v>2400</v>
      </c>
      <c r="G15" s="105"/>
      <c r="H15" s="106"/>
      <c r="I15" s="107"/>
      <c r="J15" s="88"/>
    </row>
    <row r="16" spans="3:10" x14ac:dyDescent="0.25">
      <c r="C16" s="86"/>
      <c r="D16" s="96" t="str">
        <f>+'EST. SITUACIÓN FINANCIERA'!C36</f>
        <v>IMPUESTOS POR PAGAR</v>
      </c>
      <c r="E16" s="104">
        <f>+'EST. SITUACIÓN FINANCIERA'!D36</f>
        <v>181</v>
      </c>
      <c r="F16" s="104">
        <f>+'EST. SITUACIÓN FINANCIERA'!H36</f>
        <v>130.80000000000001</v>
      </c>
      <c r="G16" s="105"/>
      <c r="H16" s="106"/>
      <c r="I16" s="107"/>
      <c r="J16" s="88"/>
    </row>
    <row r="17" spans="3:10" x14ac:dyDescent="0.25">
      <c r="C17" s="86"/>
      <c r="D17" s="96" t="str">
        <f>+'EST. SITUACIÓN FINANCIERA'!C37</f>
        <v>OBLIGACIONES FINANCIERAS CORTO PLAZO</v>
      </c>
      <c r="E17" s="104">
        <f>+'EST. SITUACIÓN FINANCIERA'!D37</f>
        <v>184</v>
      </c>
      <c r="F17" s="104">
        <f>+'EST. SITUACIÓN FINANCIERA'!H37</f>
        <v>60</v>
      </c>
      <c r="G17" s="105"/>
      <c r="H17" s="104"/>
      <c r="I17" s="107"/>
      <c r="J17" s="88"/>
    </row>
    <row r="18" spans="3:10" x14ac:dyDescent="0.25">
      <c r="C18" s="86"/>
      <c r="D18" s="96" t="str">
        <f>+'EST. SITUACIÓN FINANCIERA'!C38</f>
        <v>OBLIGACIONES FINANCIERAS LARGO PLAZO</v>
      </c>
      <c r="E18" s="104">
        <f>+'EST. SITUACIÓN FINANCIERA'!D38</f>
        <v>260</v>
      </c>
      <c r="F18" s="104">
        <f>+'EST. SITUACIÓN FINANCIERA'!H38</f>
        <v>84</v>
      </c>
      <c r="G18" s="105"/>
      <c r="H18" s="106"/>
      <c r="I18" s="107"/>
      <c r="J18" s="88"/>
    </row>
    <row r="19" spans="3:10" x14ac:dyDescent="0.25">
      <c r="C19" s="86"/>
      <c r="D19" s="96" t="str">
        <f>+'EST. SITUACIÓN FINANCIERA'!C39</f>
        <v>PROVEEDORES NAL.</v>
      </c>
      <c r="E19" s="104">
        <f>+'EST. SITUACIÓN FINANCIERA'!D39</f>
        <v>250</v>
      </c>
      <c r="F19" s="104">
        <f>+'EST. SITUACIÓN FINANCIERA'!H39</f>
        <v>76.8</v>
      </c>
      <c r="G19" s="105"/>
      <c r="H19" s="104"/>
      <c r="I19" s="108"/>
      <c r="J19" s="88"/>
    </row>
    <row r="20" spans="3:10" x14ac:dyDescent="0.25">
      <c r="C20" s="86"/>
      <c r="D20" s="96" t="str">
        <f>+'EST. SITUACIÓN FINANCIERA'!C40</f>
        <v>PROVEEDORES EXT.</v>
      </c>
      <c r="E20" s="104">
        <f>+'EST. SITUACIÓN FINANCIERA'!D40</f>
        <v>105</v>
      </c>
      <c r="F20" s="104">
        <f>+'EST. SITUACIÓN FINANCIERA'!H40</f>
        <v>20.8</v>
      </c>
      <c r="G20" s="105"/>
      <c r="H20" s="104"/>
      <c r="I20" s="108"/>
      <c r="J20" s="88"/>
    </row>
    <row r="21" spans="3:10" x14ac:dyDescent="0.25">
      <c r="C21" s="86"/>
      <c r="D21" s="96" t="str">
        <f>+'EST. SITUACIÓN FINANCIERA'!C41</f>
        <v>OBLIGACIONES LABORALES</v>
      </c>
      <c r="E21" s="104">
        <f>+'EST. SITUACIÓN FINANCIERA'!D41</f>
        <v>37</v>
      </c>
      <c r="F21" s="104">
        <f>+'EST. SITUACIÓN FINANCIERA'!H41</f>
        <v>20.399999999999999</v>
      </c>
      <c r="G21" s="105"/>
      <c r="H21" s="104"/>
      <c r="I21" s="108"/>
      <c r="J21" s="88"/>
    </row>
    <row r="22" spans="3:10" x14ac:dyDescent="0.25">
      <c r="C22" s="86"/>
      <c r="D22" s="96" t="str">
        <f>+'EST. SITUACIÓN FINANCIERA'!C42</f>
        <v>GASTOS POR PAGAR</v>
      </c>
      <c r="E22" s="104">
        <f>+'EST. SITUACIÓN FINANCIERA'!D42</f>
        <v>28</v>
      </c>
      <c r="F22" s="104">
        <f>+'EST. SITUACIÓN FINANCIERA'!H42</f>
        <v>15.2</v>
      </c>
      <c r="G22" s="105"/>
      <c r="H22" s="104"/>
      <c r="I22" s="108"/>
      <c r="J22" s="88"/>
    </row>
    <row r="23" spans="3:10" x14ac:dyDescent="0.25">
      <c r="C23" s="86"/>
      <c r="D23" s="96" t="str">
        <f>+'EST. SITUACIÓN FINANCIERA'!C43</f>
        <v>ACREEDORES VARIOS</v>
      </c>
      <c r="E23" s="104">
        <f>+'EST. SITUACIÓN FINANCIERA'!D43</f>
        <v>6.4</v>
      </c>
      <c r="F23" s="104">
        <f>+'EST. SITUACIÓN FINANCIERA'!H43</f>
        <v>12</v>
      </c>
      <c r="G23" s="105"/>
      <c r="H23" s="104"/>
      <c r="I23" s="107"/>
      <c r="J23" s="88"/>
    </row>
    <row r="24" spans="3:10" x14ac:dyDescent="0.25">
      <c r="C24" s="86"/>
      <c r="D24" s="97" t="str">
        <f>+'EST. SITUACIÓN FINANCIERA'!C47</f>
        <v>BONOS</v>
      </c>
      <c r="E24" s="109">
        <f>+'EST. SITUACIÓN FINANCIERA'!E48</f>
        <v>1510</v>
      </c>
      <c r="F24" s="109">
        <f>+'EST. SITUACIÓN FINANCIERA'!H47</f>
        <v>1020</v>
      </c>
      <c r="G24" s="110"/>
      <c r="H24" s="109"/>
      <c r="I24" s="111"/>
      <c r="J24" s="88"/>
    </row>
    <row r="25" spans="3:10" x14ac:dyDescent="0.25">
      <c r="C25" s="86"/>
      <c r="D25" s="98" t="s">
        <v>17</v>
      </c>
      <c r="E25" s="112"/>
      <c r="F25" s="112"/>
      <c r="G25" s="113"/>
      <c r="H25" s="112"/>
      <c r="I25" s="114"/>
      <c r="J25" s="88"/>
    </row>
    <row r="26" spans="3:10" x14ac:dyDescent="0.25">
      <c r="C26" s="86"/>
      <c r="D26" s="97" t="str">
        <f>+'ESTADO DE RESULTADOS'!C32</f>
        <v>UTILIDADES DISPONIBLES PARA ACCIONISTAS</v>
      </c>
      <c r="E26" s="109">
        <f>+'ESTADO DE RESULTADOS'!E32</f>
        <v>1009.8375000000001</v>
      </c>
      <c r="F26" s="112"/>
      <c r="G26" s="113"/>
      <c r="H26" s="112"/>
      <c r="I26" s="114"/>
      <c r="J26" s="88"/>
    </row>
    <row r="27" spans="3:10" x14ac:dyDescent="0.25">
      <c r="C27" s="86"/>
      <c r="D27" s="97" t="str">
        <f>+'ESTADO DE RESULTADOS'!C27</f>
        <v>DEPRECIACIÓN</v>
      </c>
      <c r="E27" s="109">
        <f>-'EST. SITUACIÓN FINANCIERA'!D28+'EST. SITUACIÓN FINANCIERA'!H28</f>
        <v>300</v>
      </c>
      <c r="F27" s="112"/>
      <c r="G27" s="113"/>
      <c r="H27" s="112"/>
      <c r="I27" s="114"/>
      <c r="J27" s="88"/>
    </row>
    <row r="28" spans="3:10" x14ac:dyDescent="0.25">
      <c r="C28" s="86"/>
      <c r="D28" s="97" t="s">
        <v>22</v>
      </c>
      <c r="E28" s="109">
        <f>SUM(E26:E27)</f>
        <v>1309.8375000000001</v>
      </c>
      <c r="F28" s="112"/>
      <c r="G28" s="113"/>
      <c r="H28" s="109"/>
      <c r="I28" s="114"/>
      <c r="J28" s="88"/>
    </row>
    <row r="29" spans="3:10" ht="15.75" thickBot="1" x14ac:dyDescent="0.3">
      <c r="C29" s="86"/>
      <c r="D29" s="99" t="s">
        <v>24</v>
      </c>
      <c r="E29" s="115">
        <f>+'ESTADO DE RESULTADOS'!D33</f>
        <v>440.2</v>
      </c>
      <c r="F29" s="116"/>
      <c r="G29" s="117"/>
      <c r="H29" s="118"/>
      <c r="I29" s="119"/>
      <c r="J29" s="88"/>
    </row>
    <row r="30" spans="3:10" ht="15.75" thickTop="1" x14ac:dyDescent="0.25">
      <c r="C30" s="86"/>
      <c r="D30" s="1"/>
      <c r="E30" s="113"/>
      <c r="F30" s="113"/>
      <c r="G30" s="113"/>
      <c r="H30" s="113"/>
      <c r="I30" s="110"/>
      <c r="J30" s="88"/>
    </row>
    <row r="31" spans="3:10" x14ac:dyDescent="0.25">
      <c r="C31" s="86"/>
      <c r="D31" s="100" t="s">
        <v>26</v>
      </c>
      <c r="E31" s="113"/>
      <c r="F31" s="113"/>
      <c r="G31" s="113"/>
      <c r="H31" s="120">
        <f>SUM(H10:H30)</f>
        <v>0</v>
      </c>
      <c r="I31" s="120">
        <f>SUM(I10:I30)</f>
        <v>0</v>
      </c>
      <c r="J31" s="88"/>
    </row>
    <row r="32" spans="3:10" x14ac:dyDescent="0.25">
      <c r="C32" s="86"/>
      <c r="D32" s="1"/>
      <c r="E32" s="14"/>
      <c r="F32" s="14"/>
      <c r="G32" s="14"/>
      <c r="H32" s="18"/>
      <c r="I32" s="18"/>
      <c r="J32" s="88"/>
    </row>
    <row r="33" spans="3:10" x14ac:dyDescent="0.25">
      <c r="C33" s="86"/>
      <c r="D33" s="1"/>
      <c r="E33" s="8"/>
      <c r="F33" s="8"/>
      <c r="G33" s="8"/>
      <c r="H33" s="19"/>
      <c r="I33" s="19"/>
      <c r="J33" s="88"/>
    </row>
    <row r="34" spans="3:10" x14ac:dyDescent="0.25">
      <c r="C34" s="89"/>
      <c r="D34" s="1"/>
      <c r="E34" s="8"/>
      <c r="F34" s="8"/>
      <c r="G34" s="8"/>
      <c r="H34" s="21"/>
      <c r="I34" s="21"/>
      <c r="J34" s="88"/>
    </row>
    <row r="35" spans="3:10" x14ac:dyDescent="0.25">
      <c r="C35" s="86"/>
      <c r="D35" s="15"/>
      <c r="E35" s="8"/>
      <c r="F35" s="8"/>
      <c r="G35" s="8"/>
      <c r="H35" s="8"/>
      <c r="I35" s="8"/>
      <c r="J35" s="88"/>
    </row>
    <row r="36" spans="3:10" x14ac:dyDescent="0.25">
      <c r="C36" s="86"/>
      <c r="D36" s="1" t="s">
        <v>21</v>
      </c>
      <c r="E36" s="8"/>
      <c r="F36" s="8"/>
      <c r="G36" s="8"/>
      <c r="H36" s="8"/>
      <c r="I36" s="8"/>
      <c r="J36" s="88"/>
    </row>
    <row r="37" spans="3:10" x14ac:dyDescent="0.25">
      <c r="C37" s="86"/>
      <c r="D37" s="1"/>
      <c r="E37" s="8"/>
      <c r="F37" s="8"/>
      <c r="G37" s="8"/>
      <c r="H37" s="8"/>
      <c r="I37" s="8"/>
      <c r="J37" s="88"/>
    </row>
    <row r="38" spans="3:10" x14ac:dyDescent="0.25">
      <c r="C38" s="86"/>
      <c r="D38" s="1"/>
      <c r="E38" s="8"/>
      <c r="F38" s="8"/>
      <c r="G38" s="8"/>
      <c r="H38" s="8"/>
      <c r="I38" s="8"/>
      <c r="J38" s="88"/>
    </row>
    <row r="39" spans="3:10" x14ac:dyDescent="0.25">
      <c r="C39" s="86"/>
      <c r="D39" s="15"/>
      <c r="E39" s="8"/>
      <c r="F39" s="8"/>
      <c r="G39" s="8"/>
      <c r="H39" s="8"/>
      <c r="I39" s="8"/>
      <c r="J39" s="88"/>
    </row>
    <row r="40" spans="3:10" x14ac:dyDescent="0.25">
      <c r="C40" s="86"/>
      <c r="D40" s="1" t="s">
        <v>27</v>
      </c>
      <c r="E40" s="8"/>
      <c r="F40" s="8"/>
      <c r="G40" s="8"/>
      <c r="H40" s="8"/>
      <c r="I40" s="8"/>
      <c r="J40" s="88"/>
    </row>
    <row r="41" spans="3:10" ht="15.75" thickBot="1" x14ac:dyDescent="0.3">
      <c r="C41" s="90"/>
      <c r="D41" s="91"/>
      <c r="E41" s="91"/>
      <c r="F41" s="91"/>
      <c r="G41" s="91"/>
      <c r="H41" s="91"/>
      <c r="I41" s="91"/>
      <c r="J41" s="92"/>
    </row>
    <row r="42" spans="3:10" ht="15.75" thickTop="1" x14ac:dyDescent="0.25"/>
    <row r="43" spans="3:10" ht="15.75" thickBot="1" x14ac:dyDescent="0.3"/>
    <row r="44" spans="3:10" ht="19.5" thickBot="1" x14ac:dyDescent="0.35">
      <c r="D44" s="213" t="s">
        <v>165</v>
      </c>
    </row>
  </sheetData>
  <mergeCells count="4">
    <mergeCell ref="D6:F6"/>
    <mergeCell ref="D3:F3"/>
    <mergeCell ref="D4:F4"/>
    <mergeCell ref="D5:F5"/>
  </mergeCells>
  <pageMargins left="0.70866141732283472" right="0.70866141732283472" top="0.74803149606299213" bottom="0.74803149606299213" header="0.31496062992125984" footer="0.31496062992125984"/>
  <pageSetup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2:J57"/>
  <sheetViews>
    <sheetView showGridLines="0" topLeftCell="A43" zoomScale="96" zoomScaleNormal="96" workbookViewId="0">
      <selection activeCell="E57" sqref="E57"/>
    </sheetView>
  </sheetViews>
  <sheetFormatPr baseColWidth="10" defaultRowHeight="15" x14ac:dyDescent="0.25"/>
  <cols>
    <col min="3" max="3" width="3.42578125" customWidth="1"/>
    <col min="4" max="4" width="3.140625" customWidth="1"/>
    <col min="5" max="5" width="44.7109375" customWidth="1"/>
    <col min="6" max="6" width="7.7109375" customWidth="1"/>
    <col min="7" max="7" width="29" customWidth="1"/>
    <col min="8" max="8" width="14.140625" customWidth="1"/>
    <col min="9" max="9" width="5.5703125" customWidth="1"/>
    <col min="10" max="11" width="11.42578125" customWidth="1"/>
  </cols>
  <sheetData>
    <row r="2" spans="3:9" ht="15.75" thickBot="1" x14ac:dyDescent="0.3"/>
    <row r="3" spans="3:9" ht="15.75" thickTop="1" x14ac:dyDescent="0.25">
      <c r="C3" s="1"/>
      <c r="D3" s="83"/>
      <c r="E3" s="84"/>
      <c r="F3" s="84"/>
      <c r="G3" s="84"/>
      <c r="H3" s="84"/>
      <c r="I3" s="85"/>
    </row>
    <row r="4" spans="3:9" x14ac:dyDescent="0.25">
      <c r="C4" s="1"/>
      <c r="D4" s="86"/>
      <c r="E4" s="1"/>
      <c r="F4" s="1"/>
      <c r="G4" s="1"/>
      <c r="H4" s="1"/>
      <c r="I4" s="87"/>
    </row>
    <row r="5" spans="3:9" ht="18.75" x14ac:dyDescent="0.3">
      <c r="C5" s="1"/>
      <c r="D5" s="86"/>
      <c r="E5" s="222" t="s">
        <v>0</v>
      </c>
      <c r="F5" s="222"/>
      <c r="G5" s="222"/>
      <c r="H5" s="1"/>
      <c r="I5" s="87"/>
    </row>
    <row r="6" spans="3:9" ht="18.75" x14ac:dyDescent="0.3">
      <c r="C6" s="1"/>
      <c r="D6" s="86"/>
      <c r="E6" s="222" t="s">
        <v>1</v>
      </c>
      <c r="F6" s="222"/>
      <c r="G6" s="222"/>
      <c r="H6" s="1"/>
      <c r="I6" s="87"/>
    </row>
    <row r="7" spans="3:9" ht="15.75" x14ac:dyDescent="0.25">
      <c r="C7" s="1"/>
      <c r="D7" s="86"/>
      <c r="E7" s="224" t="s">
        <v>3</v>
      </c>
      <c r="F7" s="224"/>
      <c r="G7" s="224"/>
      <c r="H7" s="1"/>
      <c r="I7" s="87"/>
    </row>
    <row r="8" spans="3:9" x14ac:dyDescent="0.25">
      <c r="C8" s="1"/>
      <c r="D8" s="86"/>
      <c r="E8" s="1"/>
      <c r="F8" s="1"/>
      <c r="G8" s="1"/>
      <c r="H8" s="1"/>
      <c r="I8" s="87"/>
    </row>
    <row r="9" spans="3:9" x14ac:dyDescent="0.25">
      <c r="C9" s="1"/>
      <c r="D9" s="86"/>
      <c r="E9" s="4" t="s">
        <v>5</v>
      </c>
      <c r="F9" s="5"/>
      <c r="G9" s="1"/>
      <c r="H9" s="1"/>
      <c r="I9" s="87"/>
    </row>
    <row r="10" spans="3:9" x14ac:dyDescent="0.25">
      <c r="C10" s="1"/>
      <c r="D10" s="86"/>
      <c r="E10" s="136"/>
      <c r="F10" s="136"/>
      <c r="G10" s="136"/>
      <c r="H10" s="136"/>
      <c r="I10" s="87"/>
    </row>
    <row r="11" spans="3:9" x14ac:dyDescent="0.25">
      <c r="C11" s="1"/>
      <c r="D11" s="86"/>
      <c r="E11" s="6" t="s">
        <v>9</v>
      </c>
      <c r="F11" s="6"/>
      <c r="G11" s="192"/>
      <c r="H11" s="137"/>
      <c r="I11" s="87"/>
    </row>
    <row r="12" spans="3:9" x14ac:dyDescent="0.25">
      <c r="C12" s="8"/>
      <c r="D12" s="145"/>
      <c r="E12" s="9"/>
      <c r="F12" s="9"/>
      <c r="G12" s="10"/>
      <c r="H12" s="137"/>
      <c r="I12" s="87"/>
    </row>
    <row r="13" spans="3:9" x14ac:dyDescent="0.25">
      <c r="C13" s="8"/>
      <c r="D13" s="145"/>
      <c r="E13" s="148" t="s">
        <v>10</v>
      </c>
      <c r="F13" s="9"/>
      <c r="G13" s="137"/>
      <c r="H13" s="137"/>
      <c r="I13" s="87"/>
    </row>
    <row r="14" spans="3:9" x14ac:dyDescent="0.25">
      <c r="C14" s="8"/>
      <c r="D14" s="145"/>
      <c r="E14" s="148" t="str">
        <f>+'ESTADO DE RESULTADOS'!C27</f>
        <v>DEPRECIACIÓN</v>
      </c>
      <c r="F14" s="9"/>
      <c r="G14" s="192"/>
      <c r="H14" s="141"/>
      <c r="I14" s="87"/>
    </row>
    <row r="15" spans="3:9" x14ac:dyDescent="0.25">
      <c r="C15" s="8"/>
      <c r="D15" s="145"/>
      <c r="E15" s="148" t="s">
        <v>12</v>
      </c>
      <c r="F15" s="9"/>
      <c r="G15" s="143"/>
      <c r="H15" s="141"/>
      <c r="I15" s="87"/>
    </row>
    <row r="16" spans="3:9" x14ac:dyDescent="0.25">
      <c r="C16" s="8"/>
      <c r="D16" s="145"/>
      <c r="E16" s="148" t="str">
        <f>+'EST. SITUACIÓN FINANCIERA'!C37</f>
        <v>OBLIGACIONES FINANCIERAS CORTO PLAZO</v>
      </c>
      <c r="F16" s="9"/>
      <c r="G16" s="192"/>
      <c r="H16" s="141"/>
      <c r="I16" s="87"/>
    </row>
    <row r="17" spans="3:9" x14ac:dyDescent="0.25">
      <c r="C17" s="8"/>
      <c r="D17" s="145"/>
      <c r="E17" s="148" t="str">
        <f>+'EST. SITUACIÓN FINANCIERA'!C39</f>
        <v>PROVEEDORES NAL.</v>
      </c>
      <c r="F17" s="9"/>
      <c r="G17" s="192"/>
      <c r="H17" s="141"/>
      <c r="I17" s="87"/>
    </row>
    <row r="18" spans="3:9" x14ac:dyDescent="0.25">
      <c r="C18" s="8"/>
      <c r="D18" s="145"/>
      <c r="E18" s="148" t="str">
        <f>+'EST. SITUACIÓN FINANCIERA'!C40</f>
        <v>PROVEEDORES EXT.</v>
      </c>
      <c r="F18" s="9"/>
      <c r="G18" s="192"/>
      <c r="H18" s="141"/>
      <c r="I18" s="87"/>
    </row>
    <row r="19" spans="3:9" x14ac:dyDescent="0.25">
      <c r="C19" s="8"/>
      <c r="D19" s="145"/>
      <c r="E19" s="148" t="str">
        <f>+'EST. SITUACIÓN FINANCIERA'!C41</f>
        <v>OBLIGACIONES LABORALES</v>
      </c>
      <c r="F19" s="9"/>
      <c r="G19" s="192"/>
      <c r="H19" s="141"/>
      <c r="I19" s="87"/>
    </row>
    <row r="20" spans="3:9" x14ac:dyDescent="0.25">
      <c r="C20" s="8"/>
      <c r="D20" s="145"/>
      <c r="E20" s="148" t="str">
        <f>+'EST. SITUACIÓN FINANCIERA'!C42</f>
        <v>GASTOS POR PAGAR</v>
      </c>
      <c r="F20" s="9"/>
      <c r="G20" s="192"/>
      <c r="H20" s="141"/>
      <c r="I20" s="87"/>
    </row>
    <row r="21" spans="3:9" x14ac:dyDescent="0.25">
      <c r="C21" s="8"/>
      <c r="D21" s="145"/>
      <c r="E21" s="148"/>
      <c r="F21" s="9"/>
      <c r="G21" s="143"/>
      <c r="H21" s="141"/>
      <c r="I21" s="87"/>
    </row>
    <row r="22" spans="3:9" x14ac:dyDescent="0.25">
      <c r="C22" s="8"/>
      <c r="D22" s="145"/>
      <c r="E22" s="148" t="str">
        <f>+'EST. SITUACIÓN FINANCIERA'!C36</f>
        <v>IMPUESTOS POR PAGAR</v>
      </c>
      <c r="F22" s="9"/>
      <c r="G22" s="192"/>
      <c r="H22" s="141"/>
      <c r="I22" s="87"/>
    </row>
    <row r="23" spans="3:9" x14ac:dyDescent="0.25">
      <c r="C23" s="8"/>
      <c r="D23" s="145"/>
      <c r="E23" s="148" t="str">
        <f>+'EST. SITUACIÓN FINANCIERA'!C15</f>
        <v>OTRAS CUENTAS POR COBRAR</v>
      </c>
      <c r="F23" s="9"/>
      <c r="G23" s="192"/>
      <c r="H23" s="141"/>
      <c r="I23" s="87"/>
    </row>
    <row r="24" spans="3:9" x14ac:dyDescent="0.25">
      <c r="C24" s="8"/>
      <c r="D24" s="145"/>
      <c r="E24" s="148" t="s">
        <v>13</v>
      </c>
      <c r="F24" s="9"/>
      <c r="G24" s="143"/>
      <c r="H24" s="141"/>
      <c r="I24" s="87"/>
    </row>
    <row r="25" spans="3:9" x14ac:dyDescent="0.25">
      <c r="C25" s="8"/>
      <c r="D25" s="145"/>
      <c r="E25" s="148" t="str">
        <f>+'EST. SITUACIÓN FINANCIERA'!C14</f>
        <v>CLIENTES</v>
      </c>
      <c r="F25" s="9"/>
      <c r="G25" s="192"/>
      <c r="H25" s="141"/>
      <c r="I25" s="87"/>
    </row>
    <row r="26" spans="3:9" x14ac:dyDescent="0.25">
      <c r="C26" s="8"/>
      <c r="D26" s="145"/>
      <c r="E26" s="148" t="str">
        <f>+'EST. SITUACIÓN FINANCIERA'!C16</f>
        <v>CUENTAS POR COBRAR EMPLEADOS</v>
      </c>
      <c r="F26" s="9"/>
      <c r="G26" s="192"/>
      <c r="H26" s="141"/>
      <c r="I26" s="87"/>
    </row>
    <row r="27" spans="3:9" x14ac:dyDescent="0.25">
      <c r="C27" s="8"/>
      <c r="D27" s="145"/>
      <c r="E27" s="148" t="str">
        <f>+'EST. SITUACIÓN FINANCIERA'!C43</f>
        <v>ACREEDORES VARIOS</v>
      </c>
      <c r="F27" s="9"/>
      <c r="G27" s="192"/>
      <c r="H27" s="141"/>
      <c r="I27" s="87"/>
    </row>
    <row r="28" spans="3:9" x14ac:dyDescent="0.25">
      <c r="C28" s="8"/>
      <c r="D28" s="145"/>
      <c r="E28" s="148" t="s">
        <v>15</v>
      </c>
      <c r="F28" s="9"/>
      <c r="G28" s="192"/>
      <c r="H28" s="141"/>
      <c r="I28" s="87"/>
    </row>
    <row r="29" spans="3:9" x14ac:dyDescent="0.25">
      <c r="C29" s="8"/>
      <c r="D29" s="145"/>
      <c r="E29" s="138"/>
      <c r="F29" s="138"/>
      <c r="G29" s="139"/>
      <c r="H29" s="141"/>
      <c r="I29" s="87"/>
    </row>
    <row r="30" spans="3:9" x14ac:dyDescent="0.25">
      <c r="C30" s="8"/>
      <c r="D30" s="145"/>
      <c r="E30" s="11" t="s">
        <v>16</v>
      </c>
      <c r="F30" s="12"/>
      <c r="G30" s="13"/>
      <c r="H30" s="193"/>
      <c r="I30" s="87"/>
    </row>
    <row r="31" spans="3:9" x14ac:dyDescent="0.25">
      <c r="C31" s="8"/>
      <c r="D31" s="145"/>
      <c r="E31" s="136"/>
      <c r="F31" s="136"/>
      <c r="G31" s="140"/>
      <c r="H31" s="141"/>
      <c r="I31" s="87"/>
    </row>
    <row r="32" spans="3:9" x14ac:dyDescent="0.25">
      <c r="C32" s="8"/>
      <c r="D32" s="145"/>
      <c r="E32" s="94" t="s">
        <v>18</v>
      </c>
      <c r="F32" s="136"/>
      <c r="G32" s="140"/>
      <c r="H32" s="141"/>
      <c r="I32" s="87"/>
    </row>
    <row r="33" spans="3:10" x14ac:dyDescent="0.25">
      <c r="C33" s="8"/>
      <c r="D33" s="145"/>
      <c r="E33" s="93" t="s">
        <v>19</v>
      </c>
      <c r="F33" s="9"/>
      <c r="G33" s="194"/>
      <c r="H33" s="141"/>
      <c r="I33" s="87"/>
    </row>
    <row r="34" spans="3:10" x14ac:dyDescent="0.25">
      <c r="C34" s="8"/>
      <c r="D34" s="145"/>
      <c r="E34" s="136"/>
      <c r="F34" s="136"/>
      <c r="G34" s="140"/>
      <c r="H34" s="141"/>
      <c r="I34" s="87"/>
    </row>
    <row r="35" spans="3:10" x14ac:dyDescent="0.25">
      <c r="C35" s="8"/>
      <c r="D35" s="145"/>
      <c r="E35" s="11" t="s">
        <v>20</v>
      </c>
      <c r="F35" s="12"/>
      <c r="G35" s="13"/>
      <c r="H35" s="193"/>
      <c r="I35" s="87"/>
    </row>
    <row r="36" spans="3:10" x14ac:dyDescent="0.25">
      <c r="C36" s="8"/>
      <c r="D36" s="145"/>
      <c r="E36" s="136"/>
      <c r="F36" s="136"/>
      <c r="G36" s="140"/>
      <c r="H36" s="141"/>
      <c r="I36" s="87"/>
    </row>
    <row r="37" spans="3:10" x14ac:dyDescent="0.25">
      <c r="C37" s="8"/>
      <c r="D37" s="145"/>
      <c r="E37" s="94" t="s">
        <v>23</v>
      </c>
      <c r="F37" s="136"/>
      <c r="G37" s="140"/>
      <c r="H37" s="141"/>
      <c r="I37" s="87"/>
    </row>
    <row r="38" spans="3:10" x14ac:dyDescent="0.25">
      <c r="C38" s="8"/>
      <c r="D38" s="145"/>
      <c r="E38" s="94" t="s">
        <v>25</v>
      </c>
      <c r="F38" s="136"/>
      <c r="G38" s="140"/>
      <c r="H38" s="141"/>
      <c r="I38" s="87"/>
    </row>
    <row r="39" spans="3:10" x14ac:dyDescent="0.25">
      <c r="C39" s="8"/>
      <c r="D39" s="145"/>
      <c r="E39" s="148" t="str">
        <f>+'EST. SITUACIÓN FINANCIERA'!C38</f>
        <v>OBLIGACIONES FINANCIERAS LARGO PLAZO</v>
      </c>
      <c r="F39" s="9"/>
      <c r="G39" s="194"/>
      <c r="H39" s="141"/>
      <c r="I39" s="87"/>
    </row>
    <row r="40" spans="3:10" x14ac:dyDescent="0.25">
      <c r="C40" s="8"/>
      <c r="D40" s="145"/>
      <c r="E40" s="148" t="s">
        <v>24</v>
      </c>
      <c r="F40" s="9"/>
      <c r="G40" s="194"/>
      <c r="H40" s="141"/>
      <c r="I40" s="87"/>
    </row>
    <row r="41" spans="3:10" x14ac:dyDescent="0.25">
      <c r="C41" s="8"/>
      <c r="D41" s="145"/>
      <c r="E41" s="136"/>
      <c r="F41" s="136"/>
      <c r="G41" s="141"/>
      <c r="H41" s="141"/>
      <c r="I41" s="87"/>
    </row>
    <row r="42" spans="3:10" x14ac:dyDescent="0.25">
      <c r="C42" s="8"/>
      <c r="D42" s="145"/>
      <c r="E42" s="11" t="s">
        <v>28</v>
      </c>
      <c r="F42" s="12"/>
      <c r="G42" s="20"/>
      <c r="H42" s="195"/>
      <c r="I42" s="87"/>
    </row>
    <row r="43" spans="3:10" x14ac:dyDescent="0.25">
      <c r="C43" s="8"/>
      <c r="D43" s="145"/>
      <c r="E43" s="12" t="s">
        <v>29</v>
      </c>
      <c r="F43" s="136"/>
      <c r="G43" s="141"/>
      <c r="H43" s="195"/>
      <c r="I43" s="87"/>
    </row>
    <row r="44" spans="3:10" x14ac:dyDescent="0.25">
      <c r="C44" s="8"/>
      <c r="D44" s="145"/>
      <c r="E44" s="11" t="s">
        <v>30</v>
      </c>
      <c r="F44" s="12"/>
      <c r="G44" s="20"/>
      <c r="H44" s="195"/>
      <c r="I44" s="146"/>
    </row>
    <row r="45" spans="3:10" x14ac:dyDescent="0.25">
      <c r="C45" s="8"/>
      <c r="D45" s="145"/>
      <c r="E45" s="11" t="s">
        <v>31</v>
      </c>
      <c r="F45" s="12"/>
      <c r="G45" s="20"/>
      <c r="H45" s="195"/>
      <c r="I45" s="146"/>
      <c r="J45" s="176"/>
    </row>
    <row r="46" spans="3:10" x14ac:dyDescent="0.25">
      <c r="C46" s="8"/>
      <c r="D46" s="145"/>
      <c r="E46" s="16"/>
      <c r="F46" s="136"/>
      <c r="G46" s="142"/>
      <c r="H46" s="144"/>
      <c r="I46" s="87"/>
      <c r="J46" s="176"/>
    </row>
    <row r="47" spans="3:10" x14ac:dyDescent="0.25">
      <c r="C47" s="8"/>
      <c r="D47" s="145"/>
      <c r="E47" s="8"/>
      <c r="F47" s="8"/>
      <c r="G47" s="8"/>
      <c r="H47" s="8"/>
      <c r="I47" s="87"/>
    </row>
    <row r="48" spans="3:10" x14ac:dyDescent="0.25">
      <c r="C48" s="8"/>
      <c r="D48" s="145"/>
      <c r="E48" s="8"/>
      <c r="F48" s="8"/>
      <c r="G48" s="8"/>
      <c r="H48" s="8"/>
      <c r="I48" s="87"/>
    </row>
    <row r="49" spans="3:9" x14ac:dyDescent="0.25">
      <c r="C49" s="8"/>
      <c r="D49" s="145"/>
      <c r="E49" s="8" t="s">
        <v>21</v>
      </c>
      <c r="F49" s="8"/>
      <c r="G49" s="8"/>
      <c r="H49" s="8"/>
      <c r="I49" s="87"/>
    </row>
    <row r="50" spans="3:9" ht="15.75" thickBot="1" x14ac:dyDescent="0.3">
      <c r="C50" s="17"/>
      <c r="D50" s="86"/>
      <c r="E50" s="1"/>
      <c r="F50" s="8"/>
      <c r="G50" s="8"/>
      <c r="H50" s="8"/>
      <c r="I50" s="87"/>
    </row>
    <row r="51" spans="3:9" x14ac:dyDescent="0.25">
      <c r="D51" s="86"/>
      <c r="E51" s="1"/>
      <c r="F51" s="8"/>
      <c r="G51" s="8"/>
      <c r="H51" s="8"/>
      <c r="I51" s="87"/>
    </row>
    <row r="52" spans="3:9" x14ac:dyDescent="0.25">
      <c r="D52" s="86"/>
      <c r="E52" s="1"/>
      <c r="F52" s="8"/>
      <c r="G52" s="8"/>
      <c r="H52" s="8"/>
      <c r="I52" s="87"/>
    </row>
    <row r="53" spans="3:9" x14ac:dyDescent="0.25">
      <c r="D53" s="86"/>
      <c r="E53" s="1" t="s">
        <v>27</v>
      </c>
      <c r="F53" s="8"/>
      <c r="G53" s="8"/>
      <c r="H53" s="8"/>
      <c r="I53" s="87"/>
    </row>
    <row r="54" spans="3:9" ht="15.75" thickBot="1" x14ac:dyDescent="0.3">
      <c r="D54" s="90"/>
      <c r="E54" s="91"/>
      <c r="F54" s="147"/>
      <c r="G54" s="147"/>
      <c r="H54" s="147"/>
      <c r="I54" s="92"/>
    </row>
    <row r="55" spans="3:9" ht="15.75" thickTop="1" x14ac:dyDescent="0.25"/>
    <row r="56" spans="3:9" ht="15.75" thickBot="1" x14ac:dyDescent="0.3"/>
    <row r="57" spans="3:9" ht="19.5" thickBot="1" x14ac:dyDescent="0.35">
      <c r="E57" s="213" t="s">
        <v>165</v>
      </c>
    </row>
  </sheetData>
  <mergeCells count="3">
    <mergeCell ref="E5:G5"/>
    <mergeCell ref="E6:G6"/>
    <mergeCell ref="E7:G7"/>
  </mergeCells>
  <pageMargins left="0.70866141732283472" right="0.70866141732283472" top="0.74803149606299213" bottom="0.74803149606299213" header="0.31496062992125984" footer="0.31496062992125984"/>
  <pageSetup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M70"/>
  <sheetViews>
    <sheetView showGridLines="0" topLeftCell="A55" zoomScale="90" zoomScaleNormal="90" workbookViewId="0">
      <selection activeCell="C70" sqref="C70"/>
    </sheetView>
  </sheetViews>
  <sheetFormatPr baseColWidth="10" defaultRowHeight="15" x14ac:dyDescent="0.25"/>
  <cols>
    <col min="2" max="2" width="4.5703125" customWidth="1"/>
    <col min="3" max="3" width="39.140625" customWidth="1"/>
    <col min="6" max="6" width="3" customWidth="1"/>
    <col min="7" max="7" width="11.42578125" customWidth="1"/>
    <col min="8" max="8" width="2.85546875" customWidth="1"/>
    <col min="11" max="11" width="2.5703125" customWidth="1"/>
    <col min="12" max="12" width="11.42578125" customWidth="1"/>
    <col min="13" max="13" width="8.28515625" customWidth="1"/>
  </cols>
  <sheetData>
    <row r="3" spans="2:13" ht="15.75" thickBot="1" x14ac:dyDescent="0.3"/>
    <row r="4" spans="2:13" ht="15.75" thickTop="1" x14ac:dyDescent="0.25">
      <c r="B4" s="83"/>
      <c r="C4" s="84"/>
      <c r="D4" s="84"/>
      <c r="E4" s="84"/>
      <c r="F4" s="84"/>
      <c r="G4" s="84"/>
      <c r="H4" s="84"/>
      <c r="I4" s="84"/>
      <c r="J4" s="84"/>
      <c r="K4" s="84"/>
      <c r="L4" s="84"/>
      <c r="M4" s="85"/>
    </row>
    <row r="5" spans="2:13" ht="18.75" x14ac:dyDescent="0.3">
      <c r="B5" s="86"/>
      <c r="C5" s="215" t="s">
        <v>0</v>
      </c>
      <c r="D5" s="215"/>
      <c r="E5" s="215"/>
      <c r="F5" s="215"/>
      <c r="G5" s="215"/>
      <c r="H5" s="215"/>
      <c r="I5" s="215"/>
      <c r="J5" s="215"/>
      <c r="K5" s="215"/>
      <c r="L5" s="215"/>
      <c r="M5" s="87"/>
    </row>
    <row r="6" spans="2:13" x14ac:dyDescent="0.25">
      <c r="B6" s="86"/>
      <c r="C6" s="216" t="s">
        <v>1</v>
      </c>
      <c r="D6" s="216"/>
      <c r="E6" s="216"/>
      <c r="F6" s="216"/>
      <c r="G6" s="216"/>
      <c r="H6" s="216"/>
      <c r="I6" s="216"/>
      <c r="J6" s="216"/>
      <c r="K6" s="216"/>
      <c r="L6" s="216"/>
      <c r="M6" s="87"/>
    </row>
    <row r="7" spans="2:13" ht="15.75" x14ac:dyDescent="0.25">
      <c r="B7" s="86"/>
      <c r="C7" s="217" t="s">
        <v>32</v>
      </c>
      <c r="D7" s="217"/>
      <c r="E7" s="217"/>
      <c r="F7" s="217"/>
      <c r="G7" s="217"/>
      <c r="H7" s="217"/>
      <c r="I7" s="217"/>
      <c r="J7" s="217"/>
      <c r="K7" s="217"/>
      <c r="L7" s="217"/>
      <c r="M7" s="87"/>
    </row>
    <row r="8" spans="2:13" x14ac:dyDescent="0.25">
      <c r="B8" s="86"/>
      <c r="C8" s="216" t="s">
        <v>6</v>
      </c>
      <c r="D8" s="216"/>
      <c r="E8" s="216"/>
      <c r="F8" s="216"/>
      <c r="G8" s="216"/>
      <c r="H8" s="216"/>
      <c r="I8" s="216"/>
      <c r="J8" s="216"/>
      <c r="K8" s="128"/>
      <c r="L8" s="1"/>
      <c r="M8" s="87"/>
    </row>
    <row r="9" spans="2:13" ht="30" x14ac:dyDescent="0.25">
      <c r="B9" s="86"/>
      <c r="C9" s="1"/>
      <c r="D9" s="126"/>
      <c r="E9" s="1"/>
      <c r="F9" s="1"/>
      <c r="G9" s="62" t="s">
        <v>94</v>
      </c>
      <c r="H9" s="130"/>
      <c r="I9" s="23"/>
      <c r="J9" s="3"/>
      <c r="K9" s="3"/>
      <c r="L9" s="62" t="s">
        <v>94</v>
      </c>
      <c r="M9" s="122"/>
    </row>
    <row r="10" spans="2:13" x14ac:dyDescent="0.25">
      <c r="B10" s="86"/>
      <c r="C10" s="126"/>
      <c r="D10" s="218" t="str">
        <f>+'ESTADO DE RESULTADOS'!D11</f>
        <v>PROYECCIÓN AÑO 2</v>
      </c>
      <c r="E10" s="219"/>
      <c r="F10" s="26"/>
      <c r="G10" s="35"/>
      <c r="H10" s="25"/>
      <c r="I10" s="220" t="str">
        <f>+'ESTADO DE RESULTADOS'!H11</f>
        <v>AÑO 1</v>
      </c>
      <c r="J10" s="221"/>
      <c r="K10" s="27"/>
      <c r="L10" s="35"/>
      <c r="M10" s="87"/>
    </row>
    <row r="11" spans="2:13" x14ac:dyDescent="0.25">
      <c r="B11" s="86"/>
      <c r="C11" s="23" t="s">
        <v>33</v>
      </c>
      <c r="D11" s="126"/>
      <c r="E11" s="126"/>
      <c r="F11" s="126"/>
      <c r="G11" s="36"/>
      <c r="H11" s="126"/>
      <c r="I11" s="126"/>
      <c r="J11" s="126"/>
      <c r="K11" s="126"/>
      <c r="L11" s="36"/>
      <c r="M11" s="87"/>
    </row>
    <row r="12" spans="2:13" x14ac:dyDescent="0.25">
      <c r="B12" s="86"/>
      <c r="C12" s="23" t="s">
        <v>34</v>
      </c>
      <c r="D12" s="126"/>
      <c r="E12" s="126"/>
      <c r="F12" s="126"/>
      <c r="G12" s="36"/>
      <c r="H12" s="126"/>
      <c r="I12" s="126"/>
      <c r="J12" s="126"/>
      <c r="K12" s="126"/>
      <c r="L12" s="36"/>
      <c r="M12" s="87"/>
    </row>
    <row r="13" spans="2:13" x14ac:dyDescent="0.25">
      <c r="B13" s="86"/>
      <c r="C13" s="126" t="s">
        <v>35</v>
      </c>
      <c r="D13" s="32">
        <f>+'EST. SITUACIÓN FINANCIERA'!D13</f>
        <v>454</v>
      </c>
      <c r="E13" s="75"/>
      <c r="F13" s="1"/>
      <c r="G13" s="37"/>
      <c r="H13" s="131"/>
      <c r="I13" s="32">
        <v>160</v>
      </c>
      <c r="J13" s="75"/>
      <c r="K13" s="1"/>
      <c r="L13" s="37"/>
      <c r="M13" s="87"/>
    </row>
    <row r="14" spans="2:13" x14ac:dyDescent="0.25">
      <c r="B14" s="86"/>
      <c r="C14" s="126" t="s">
        <v>14</v>
      </c>
      <c r="D14" s="31">
        <f>+'EST. SITUACIÓN FINANCIERA'!D14</f>
        <v>746</v>
      </c>
      <c r="E14" s="75"/>
      <c r="F14" s="1"/>
      <c r="G14" s="37"/>
      <c r="H14" s="131"/>
      <c r="I14" s="31">
        <v>322</v>
      </c>
      <c r="J14" s="75"/>
      <c r="K14" s="1"/>
      <c r="L14" s="37"/>
      <c r="M14" s="87"/>
    </row>
    <row r="15" spans="2:13" x14ac:dyDescent="0.25">
      <c r="B15" s="86"/>
      <c r="C15" s="126" t="s">
        <v>36</v>
      </c>
      <c r="D15" s="31">
        <f>+'EST. SITUACIÓN FINANCIERA'!D15</f>
        <v>256</v>
      </c>
      <c r="E15" s="75"/>
      <c r="F15" s="1"/>
      <c r="G15" s="37"/>
      <c r="H15" s="131"/>
      <c r="I15" s="31">
        <v>236</v>
      </c>
      <c r="J15" s="75"/>
      <c r="K15" s="1"/>
      <c r="L15" s="37"/>
      <c r="M15" s="87"/>
    </row>
    <row r="16" spans="2:13" x14ac:dyDescent="0.25">
      <c r="B16" s="86"/>
      <c r="C16" s="126" t="s">
        <v>37</v>
      </c>
      <c r="D16" s="31">
        <f>+'EST. SITUACIÓN FINANCIERA'!D16</f>
        <v>108</v>
      </c>
      <c r="E16" s="75"/>
      <c r="F16" s="1"/>
      <c r="G16" s="37"/>
      <c r="H16" s="131"/>
      <c r="I16" s="31">
        <v>82</v>
      </c>
      <c r="J16" s="75"/>
      <c r="K16" s="1"/>
      <c r="L16" s="37"/>
      <c r="M16" s="87"/>
    </row>
    <row r="17" spans="2:13" x14ac:dyDescent="0.25">
      <c r="B17" s="86"/>
      <c r="C17" s="126" t="s">
        <v>38</v>
      </c>
      <c r="D17" s="33">
        <f>+'EST. SITUACIÓN FINANCIERA'!D17</f>
        <v>1280</v>
      </c>
      <c r="E17" s="75"/>
      <c r="F17" s="1"/>
      <c r="G17" s="37"/>
      <c r="H17" s="131"/>
      <c r="I17" s="33">
        <v>800</v>
      </c>
      <c r="J17" s="75"/>
      <c r="K17" s="1"/>
      <c r="L17" s="37"/>
      <c r="M17" s="87"/>
    </row>
    <row r="18" spans="2:13" s="22" customFormat="1" x14ac:dyDescent="0.25">
      <c r="B18" s="124"/>
      <c r="C18" s="23" t="s">
        <v>39</v>
      </c>
      <c r="D18" s="30"/>
      <c r="E18" s="29">
        <f>SUM(D13:D17)</f>
        <v>2844</v>
      </c>
      <c r="F18" s="23"/>
      <c r="G18" s="38"/>
      <c r="H18" s="132"/>
      <c r="I18" s="30"/>
      <c r="J18" s="29">
        <f>SUM(I13:I17)</f>
        <v>1600</v>
      </c>
      <c r="K18" s="23"/>
      <c r="L18" s="38"/>
      <c r="M18" s="122"/>
    </row>
    <row r="19" spans="2:13" x14ac:dyDescent="0.25">
      <c r="B19" s="86"/>
      <c r="C19" s="126"/>
      <c r="D19" s="75"/>
      <c r="E19" s="75"/>
      <c r="F19" s="126"/>
      <c r="G19" s="126"/>
      <c r="H19" s="126"/>
      <c r="I19" s="75"/>
      <c r="J19" s="75"/>
      <c r="K19" s="126"/>
      <c r="L19" s="1"/>
      <c r="M19" s="87"/>
    </row>
    <row r="20" spans="2:13" x14ac:dyDescent="0.25">
      <c r="B20" s="86"/>
      <c r="C20" s="23" t="s">
        <v>40</v>
      </c>
      <c r="D20" s="75"/>
      <c r="E20" s="75"/>
      <c r="F20" s="126"/>
      <c r="G20" s="126"/>
      <c r="H20" s="126"/>
      <c r="I20" s="75"/>
      <c r="J20" s="75"/>
      <c r="K20" s="126"/>
      <c r="L20" s="1"/>
      <c r="M20" s="87"/>
    </row>
    <row r="21" spans="2:13" x14ac:dyDescent="0.25">
      <c r="B21" s="86"/>
      <c r="C21" s="126" t="s">
        <v>41</v>
      </c>
      <c r="D21" s="75"/>
      <c r="E21" s="75"/>
      <c r="F21" s="126"/>
      <c r="G21" s="126"/>
      <c r="H21" s="126"/>
      <c r="I21" s="75"/>
      <c r="J21" s="75"/>
      <c r="K21" s="126"/>
      <c r="L21" s="1"/>
      <c r="M21" s="87"/>
    </row>
    <row r="22" spans="2:13" x14ac:dyDescent="0.25">
      <c r="B22" s="86"/>
      <c r="C22" s="126" t="s">
        <v>42</v>
      </c>
      <c r="D22" s="32">
        <f>+'EST. SITUACIÓN FINANCIERA'!D22</f>
        <v>248</v>
      </c>
      <c r="E22" s="75"/>
      <c r="F22" s="126"/>
      <c r="G22" s="43"/>
      <c r="H22" s="131"/>
      <c r="I22" s="32">
        <v>208</v>
      </c>
      <c r="J22" s="75"/>
      <c r="K22" s="126"/>
      <c r="L22" s="43"/>
      <c r="M22" s="87"/>
    </row>
    <row r="23" spans="2:13" x14ac:dyDescent="0.25">
      <c r="B23" s="86"/>
      <c r="C23" s="126" t="s">
        <v>43</v>
      </c>
      <c r="D23" s="31">
        <f>+'EST. SITUACIÓN FINANCIERA'!D23</f>
        <v>840</v>
      </c>
      <c r="E23" s="75"/>
      <c r="F23" s="126"/>
      <c r="G23" s="37"/>
      <c r="H23" s="131"/>
      <c r="I23" s="31">
        <v>436</v>
      </c>
      <c r="J23" s="75"/>
      <c r="K23" s="126"/>
      <c r="L23" s="37"/>
      <c r="M23" s="87"/>
    </row>
    <row r="24" spans="2:13" x14ac:dyDescent="0.25">
      <c r="B24" s="86"/>
      <c r="C24" s="126" t="s">
        <v>44</v>
      </c>
      <c r="D24" s="31">
        <f>+'EST. SITUACIÓN FINANCIERA'!D24</f>
        <v>284</v>
      </c>
      <c r="E24" s="75"/>
      <c r="F24" s="126"/>
      <c r="G24" s="37"/>
      <c r="H24" s="131"/>
      <c r="I24" s="31">
        <v>956</v>
      </c>
      <c r="J24" s="75"/>
      <c r="K24" s="126"/>
      <c r="L24" s="37"/>
      <c r="M24" s="87"/>
    </row>
    <row r="25" spans="2:13" x14ac:dyDescent="0.25">
      <c r="B25" s="86"/>
      <c r="C25" s="126" t="s">
        <v>45</v>
      </c>
      <c r="D25" s="31">
        <f>+'EST. SITUACIÓN FINANCIERA'!D25</f>
        <v>732</v>
      </c>
      <c r="E25" s="75"/>
      <c r="F25" s="126"/>
      <c r="G25" s="37"/>
      <c r="H25" s="131"/>
      <c r="I25" s="31">
        <v>188</v>
      </c>
      <c r="J25" s="75"/>
      <c r="K25" s="126"/>
      <c r="L25" s="37"/>
      <c r="M25" s="87"/>
    </row>
    <row r="26" spans="2:13" x14ac:dyDescent="0.25">
      <c r="B26" s="86"/>
      <c r="C26" s="126" t="s">
        <v>46</v>
      </c>
      <c r="D26" s="31">
        <f>+'EST. SITUACIÓN FINANCIERA'!D26</f>
        <v>623</v>
      </c>
      <c r="E26" s="75"/>
      <c r="F26" s="126"/>
      <c r="G26" s="37"/>
      <c r="H26" s="131"/>
      <c r="I26" s="31">
        <v>196</v>
      </c>
      <c r="J26" s="75"/>
      <c r="K26" s="126"/>
      <c r="L26" s="37"/>
      <c r="M26" s="87"/>
    </row>
    <row r="27" spans="2:13" x14ac:dyDescent="0.25">
      <c r="B27" s="86"/>
      <c r="C27" s="126" t="s">
        <v>47</v>
      </c>
      <c r="D27" s="31">
        <f>+'EST. SITUACIÓN FINANCIERA'!D27</f>
        <v>420</v>
      </c>
      <c r="E27" s="75"/>
      <c r="F27" s="126"/>
      <c r="G27" s="37"/>
      <c r="H27" s="131"/>
      <c r="I27" s="31">
        <v>416</v>
      </c>
      <c r="J27" s="75"/>
      <c r="K27" s="126"/>
      <c r="L27" s="37"/>
      <c r="M27" s="87"/>
    </row>
    <row r="28" spans="2:13" x14ac:dyDescent="0.25">
      <c r="B28" s="86"/>
      <c r="C28" s="126" t="s">
        <v>11</v>
      </c>
      <c r="D28" s="33">
        <f>+'EST. SITUACIÓN FINANCIERA'!D28</f>
        <v>-1300</v>
      </c>
      <c r="E28" s="75"/>
      <c r="F28" s="126"/>
      <c r="G28" s="37"/>
      <c r="H28" s="131"/>
      <c r="I28" s="33">
        <v>-1000</v>
      </c>
      <c r="J28" s="75"/>
      <c r="K28" s="126"/>
      <c r="L28" s="37"/>
      <c r="M28" s="87"/>
    </row>
    <row r="29" spans="2:13" s="22" customFormat="1" x14ac:dyDescent="0.25">
      <c r="B29" s="124"/>
      <c r="C29" s="23" t="s">
        <v>48</v>
      </c>
      <c r="D29" s="30"/>
      <c r="E29" s="29">
        <f>SUM(D21:D28)</f>
        <v>1847</v>
      </c>
      <c r="F29" s="23"/>
      <c r="G29" s="38"/>
      <c r="H29" s="132"/>
      <c r="I29" s="30"/>
      <c r="J29" s="29">
        <f>SUM(I21:I28)</f>
        <v>1400</v>
      </c>
      <c r="K29" s="23"/>
      <c r="L29" s="38"/>
      <c r="M29" s="122"/>
    </row>
    <row r="30" spans="2:13" x14ac:dyDescent="0.25">
      <c r="B30" s="86"/>
      <c r="C30" s="126"/>
      <c r="D30" s="75"/>
      <c r="E30" s="75"/>
      <c r="F30" s="126"/>
      <c r="G30" s="126"/>
      <c r="H30" s="126"/>
      <c r="I30" s="75"/>
      <c r="J30" s="75"/>
      <c r="K30" s="126"/>
      <c r="L30" s="1"/>
      <c r="M30" s="87"/>
    </row>
    <row r="31" spans="2:13" s="22" customFormat="1" x14ac:dyDescent="0.25">
      <c r="B31" s="124"/>
      <c r="C31" s="23" t="s">
        <v>49</v>
      </c>
      <c r="D31" s="30"/>
      <c r="E31" s="29">
        <f>+E29+E18</f>
        <v>4691</v>
      </c>
      <c r="F31" s="23"/>
      <c r="G31" s="28"/>
      <c r="H31" s="132"/>
      <c r="I31" s="30"/>
      <c r="J31" s="29">
        <f>+J29+J18</f>
        <v>3000</v>
      </c>
      <c r="K31" s="23"/>
      <c r="L31" s="38"/>
      <c r="M31" s="122"/>
    </row>
    <row r="32" spans="2:13" x14ac:dyDescent="0.25">
      <c r="B32" s="86"/>
      <c r="C32" s="126"/>
      <c r="D32" s="75"/>
      <c r="E32" s="75"/>
      <c r="F32" s="126"/>
      <c r="G32" s="126"/>
      <c r="H32" s="126"/>
      <c r="I32" s="75"/>
      <c r="J32" s="75"/>
      <c r="K32" s="126"/>
      <c r="L32" s="1"/>
      <c r="M32" s="87"/>
    </row>
    <row r="33" spans="2:13" x14ac:dyDescent="0.25">
      <c r="B33" s="86"/>
      <c r="C33" s="126"/>
      <c r="D33" s="75"/>
      <c r="E33" s="75"/>
      <c r="F33" s="126"/>
      <c r="G33" s="126"/>
      <c r="H33" s="126"/>
      <c r="I33" s="75"/>
      <c r="J33" s="75"/>
      <c r="K33" s="126"/>
      <c r="L33" s="1"/>
      <c r="M33" s="87"/>
    </row>
    <row r="34" spans="2:13" x14ac:dyDescent="0.25">
      <c r="B34" s="86"/>
      <c r="C34" s="23" t="s">
        <v>50</v>
      </c>
      <c r="D34" s="75"/>
      <c r="E34" s="75"/>
      <c r="F34" s="126"/>
      <c r="G34" s="126"/>
      <c r="H34" s="126"/>
      <c r="I34" s="75"/>
      <c r="J34" s="75"/>
      <c r="K34" s="126"/>
      <c r="L34" s="1"/>
      <c r="M34" s="87"/>
    </row>
    <row r="35" spans="2:13" x14ac:dyDescent="0.25">
      <c r="B35" s="86"/>
      <c r="C35" s="23" t="s">
        <v>51</v>
      </c>
      <c r="D35" s="75"/>
      <c r="E35" s="75"/>
      <c r="F35" s="126"/>
      <c r="G35" s="126"/>
      <c r="H35" s="126"/>
      <c r="I35" s="75"/>
      <c r="J35" s="75"/>
      <c r="K35" s="126"/>
      <c r="L35" s="1"/>
      <c r="M35" s="87"/>
    </row>
    <row r="36" spans="2:13" x14ac:dyDescent="0.25">
      <c r="B36" s="86"/>
      <c r="C36" s="133" t="s">
        <v>52</v>
      </c>
      <c r="D36" s="32">
        <f>+'EST. SITUACIÓN FINANCIERA'!D36</f>
        <v>181</v>
      </c>
      <c r="E36" s="75"/>
      <c r="F36" s="1"/>
      <c r="G36" s="44"/>
      <c r="H36" s="134"/>
      <c r="I36" s="32">
        <v>130.80000000000001</v>
      </c>
      <c r="J36" s="75"/>
      <c r="K36" s="1"/>
      <c r="L36" s="43"/>
      <c r="M36" s="87"/>
    </row>
    <row r="37" spans="2:13" x14ac:dyDescent="0.25">
      <c r="B37" s="86"/>
      <c r="C37" s="126" t="s">
        <v>53</v>
      </c>
      <c r="D37" s="31">
        <f>+'EST. SITUACIÓN FINANCIERA'!D37</f>
        <v>184</v>
      </c>
      <c r="E37" s="75"/>
      <c r="F37" s="1"/>
      <c r="G37" s="45"/>
      <c r="H37" s="134"/>
      <c r="I37" s="31">
        <v>60</v>
      </c>
      <c r="J37" s="75"/>
      <c r="K37" s="1"/>
      <c r="L37" s="37"/>
      <c r="M37" s="87"/>
    </row>
    <row r="38" spans="2:13" x14ac:dyDescent="0.25">
      <c r="B38" s="86"/>
      <c r="C38" s="126" t="s">
        <v>54</v>
      </c>
      <c r="D38" s="31">
        <f>+'EST. SITUACIÓN FINANCIERA'!D38</f>
        <v>260</v>
      </c>
      <c r="E38" s="75"/>
      <c r="F38" s="1"/>
      <c r="G38" s="45"/>
      <c r="H38" s="134"/>
      <c r="I38" s="31">
        <v>84</v>
      </c>
      <c r="J38" s="75"/>
      <c r="K38" s="1"/>
      <c r="L38" s="37"/>
      <c r="M38" s="87"/>
    </row>
    <row r="39" spans="2:13" x14ac:dyDescent="0.25">
      <c r="B39" s="86"/>
      <c r="C39" s="126" t="s">
        <v>55</v>
      </c>
      <c r="D39" s="31">
        <f>+'EST. SITUACIÓN FINANCIERA'!D39</f>
        <v>250</v>
      </c>
      <c r="E39" s="75"/>
      <c r="F39" s="1"/>
      <c r="G39" s="45"/>
      <c r="H39" s="134"/>
      <c r="I39" s="31">
        <v>76.8</v>
      </c>
      <c r="J39" s="75"/>
      <c r="K39" s="1"/>
      <c r="L39" s="37"/>
      <c r="M39" s="87"/>
    </row>
    <row r="40" spans="2:13" x14ac:dyDescent="0.25">
      <c r="B40" s="86"/>
      <c r="C40" s="126" t="s">
        <v>56</v>
      </c>
      <c r="D40" s="31">
        <f>+'EST. SITUACIÓN FINANCIERA'!D40</f>
        <v>105</v>
      </c>
      <c r="E40" s="75"/>
      <c r="F40" s="1"/>
      <c r="G40" s="45"/>
      <c r="H40" s="134"/>
      <c r="I40" s="31">
        <v>20.8</v>
      </c>
      <c r="J40" s="75"/>
      <c r="K40" s="1"/>
      <c r="L40" s="37"/>
      <c r="M40" s="87"/>
    </row>
    <row r="41" spans="2:13" x14ac:dyDescent="0.25">
      <c r="B41" s="86"/>
      <c r="C41" s="126" t="s">
        <v>57</v>
      </c>
      <c r="D41" s="31">
        <f>+'EST. SITUACIÓN FINANCIERA'!D41</f>
        <v>37</v>
      </c>
      <c r="E41" s="75"/>
      <c r="F41" s="1"/>
      <c r="G41" s="45"/>
      <c r="H41" s="134"/>
      <c r="I41" s="31">
        <v>20.399999999999999</v>
      </c>
      <c r="J41" s="75"/>
      <c r="K41" s="1"/>
      <c r="L41" s="37"/>
      <c r="M41" s="87"/>
    </row>
    <row r="42" spans="2:13" x14ac:dyDescent="0.25">
      <c r="B42" s="86"/>
      <c r="C42" s="126" t="s">
        <v>58</v>
      </c>
      <c r="D42" s="31">
        <f>+'EST. SITUACIÓN FINANCIERA'!D42</f>
        <v>28</v>
      </c>
      <c r="E42" s="75"/>
      <c r="F42" s="1"/>
      <c r="G42" s="45"/>
      <c r="H42" s="134"/>
      <c r="I42" s="31">
        <v>15.2</v>
      </c>
      <c r="J42" s="75"/>
      <c r="K42" s="1"/>
      <c r="L42" s="37"/>
      <c r="M42" s="87"/>
    </row>
    <row r="43" spans="2:13" x14ac:dyDescent="0.25">
      <c r="B43" s="86"/>
      <c r="C43" s="126" t="s">
        <v>59</v>
      </c>
      <c r="D43" s="33">
        <f>+'EST. SITUACIÓN FINANCIERA'!D43</f>
        <v>6.4</v>
      </c>
      <c r="E43" s="75"/>
      <c r="F43" s="1"/>
      <c r="G43" s="45"/>
      <c r="H43" s="134"/>
      <c r="I43" s="33">
        <v>12</v>
      </c>
      <c r="J43" s="75"/>
      <c r="K43" s="1"/>
      <c r="L43" s="37"/>
      <c r="M43" s="87"/>
    </row>
    <row r="44" spans="2:13" s="22" customFormat="1" x14ac:dyDescent="0.25">
      <c r="B44" s="124"/>
      <c r="C44" s="23" t="s">
        <v>60</v>
      </c>
      <c r="D44" s="30"/>
      <c r="E44" s="29">
        <f>SUM(D36:D43)</f>
        <v>1051.4000000000001</v>
      </c>
      <c r="F44" s="23"/>
      <c r="G44" s="38"/>
      <c r="H44" s="132"/>
      <c r="I44" s="30"/>
      <c r="J44" s="29">
        <f>SUM(I36:I43)</f>
        <v>420</v>
      </c>
      <c r="K44" s="23"/>
      <c r="L44" s="38"/>
      <c r="M44" s="122"/>
    </row>
    <row r="45" spans="2:13" x14ac:dyDescent="0.25">
      <c r="B45" s="86"/>
      <c r="C45" s="126"/>
      <c r="D45" s="75"/>
      <c r="E45" s="75"/>
      <c r="F45" s="126"/>
      <c r="G45" s="134"/>
      <c r="H45" s="134"/>
      <c r="I45" s="75"/>
      <c r="J45" s="75"/>
      <c r="K45" s="126"/>
      <c r="L45" s="131"/>
      <c r="M45" s="87"/>
    </row>
    <row r="46" spans="2:13" x14ac:dyDescent="0.25">
      <c r="B46" s="86"/>
      <c r="C46" s="126" t="s">
        <v>61</v>
      </c>
      <c r="D46" s="75"/>
      <c r="E46" s="75"/>
      <c r="F46" s="126"/>
      <c r="G46" s="134"/>
      <c r="H46" s="134"/>
      <c r="I46" s="75"/>
      <c r="J46" s="75"/>
      <c r="K46" s="126"/>
      <c r="L46" s="131"/>
      <c r="M46" s="87"/>
    </row>
    <row r="47" spans="2:13" x14ac:dyDescent="0.25">
      <c r="B47" s="86"/>
      <c r="C47" s="126" t="s">
        <v>62</v>
      </c>
      <c r="D47" s="34">
        <f>+'EST. SITUACIÓN FINANCIERA'!D47</f>
        <v>1510</v>
      </c>
      <c r="E47" s="75"/>
      <c r="F47" s="1"/>
      <c r="G47" s="46"/>
      <c r="H47" s="134"/>
      <c r="I47" s="34">
        <v>1020</v>
      </c>
      <c r="J47" s="75"/>
      <c r="K47" s="1"/>
      <c r="L47" s="48"/>
      <c r="M47" s="87"/>
    </row>
    <row r="48" spans="2:13" s="22" customFormat="1" x14ac:dyDescent="0.25">
      <c r="B48" s="124"/>
      <c r="C48" s="23" t="s">
        <v>63</v>
      </c>
      <c r="D48" s="30"/>
      <c r="E48" s="29">
        <f>SUM(D47)</f>
        <v>1510</v>
      </c>
      <c r="F48" s="23"/>
      <c r="G48" s="38"/>
      <c r="H48" s="132"/>
      <c r="I48" s="30"/>
      <c r="J48" s="29">
        <f>SUM(I47)</f>
        <v>1020</v>
      </c>
      <c r="K48" s="23"/>
      <c r="L48" s="38"/>
      <c r="M48" s="122"/>
    </row>
    <row r="49" spans="2:13" s="22" customFormat="1" x14ac:dyDescent="0.25">
      <c r="B49" s="124"/>
      <c r="C49" s="23"/>
      <c r="D49" s="30"/>
      <c r="E49" s="30"/>
      <c r="F49" s="23"/>
      <c r="G49" s="134"/>
      <c r="H49" s="134"/>
      <c r="I49" s="30"/>
      <c r="J49" s="30"/>
      <c r="K49" s="23"/>
      <c r="L49" s="131"/>
      <c r="M49" s="122"/>
    </row>
    <row r="50" spans="2:13" s="22" customFormat="1" x14ac:dyDescent="0.25">
      <c r="B50" s="124"/>
      <c r="C50" s="23" t="s">
        <v>64</v>
      </c>
      <c r="D50" s="30"/>
      <c r="E50" s="29">
        <f>+E48+E44</f>
        <v>2561.4</v>
      </c>
      <c r="F50" s="23"/>
      <c r="G50" s="38"/>
      <c r="H50" s="132"/>
      <c r="I50" s="30"/>
      <c r="J50" s="29">
        <f>+J48+J44</f>
        <v>1440</v>
      </c>
      <c r="K50" s="23"/>
      <c r="L50" s="38"/>
      <c r="M50" s="122"/>
    </row>
    <row r="51" spans="2:13" x14ac:dyDescent="0.25">
      <c r="B51" s="86"/>
      <c r="C51" s="126"/>
      <c r="D51" s="75"/>
      <c r="E51" s="75"/>
      <c r="F51" s="126"/>
      <c r="G51" s="134"/>
      <c r="H51" s="134"/>
      <c r="I51" s="75"/>
      <c r="J51" s="75"/>
      <c r="K51" s="126"/>
      <c r="L51" s="131"/>
      <c r="M51" s="87"/>
    </row>
    <row r="52" spans="2:13" x14ac:dyDescent="0.25">
      <c r="B52" s="86"/>
      <c r="C52" s="23" t="s">
        <v>65</v>
      </c>
      <c r="D52" s="75"/>
      <c r="E52" s="75"/>
      <c r="F52" s="126"/>
      <c r="G52" s="134"/>
      <c r="H52" s="134"/>
      <c r="I52" s="75"/>
      <c r="J52" s="75"/>
      <c r="K52" s="126"/>
      <c r="L52" s="131"/>
      <c r="M52" s="87"/>
    </row>
    <row r="53" spans="2:13" x14ac:dyDescent="0.25">
      <c r="B53" s="86"/>
      <c r="C53" s="126" t="s">
        <v>66</v>
      </c>
      <c r="D53" s="32">
        <f>+'EST. SITUACIÓN FINANCIERA'!D53</f>
        <v>680</v>
      </c>
      <c r="E53" s="75"/>
      <c r="F53" s="1"/>
      <c r="G53" s="44"/>
      <c r="H53" s="134"/>
      <c r="I53" s="32">
        <v>520</v>
      </c>
      <c r="J53" s="75"/>
      <c r="K53" s="1"/>
      <c r="L53" s="43"/>
      <c r="M53" s="87"/>
    </row>
    <row r="54" spans="2:13" x14ac:dyDescent="0.25">
      <c r="B54" s="86"/>
      <c r="C54" s="126" t="s">
        <v>67</v>
      </c>
      <c r="D54" s="33">
        <f>+'EST. SITUACIÓN FINANCIERA'!D54</f>
        <v>1450</v>
      </c>
      <c r="E54" s="75"/>
      <c r="F54" s="1"/>
      <c r="G54" s="47"/>
      <c r="H54" s="134"/>
      <c r="I54" s="33">
        <v>1040</v>
      </c>
      <c r="J54" s="75"/>
      <c r="K54" s="1"/>
      <c r="L54" s="49"/>
      <c r="M54" s="87"/>
    </row>
    <row r="55" spans="2:13" s="22" customFormat="1" x14ac:dyDescent="0.25">
      <c r="B55" s="124"/>
      <c r="C55" s="23" t="s">
        <v>68</v>
      </c>
      <c r="D55" s="30"/>
      <c r="E55" s="29">
        <f>SUM(D53:D54)</f>
        <v>2130</v>
      </c>
      <c r="F55" s="23"/>
      <c r="G55" s="38"/>
      <c r="H55" s="132"/>
      <c r="I55" s="30"/>
      <c r="J55" s="29">
        <f>SUM(I53:I54)</f>
        <v>1560</v>
      </c>
      <c r="K55" s="23"/>
      <c r="L55" s="38"/>
      <c r="M55" s="122"/>
    </row>
    <row r="56" spans="2:13" x14ac:dyDescent="0.25">
      <c r="B56" s="86"/>
      <c r="C56" s="126"/>
      <c r="D56" s="75"/>
      <c r="E56" s="75"/>
      <c r="F56" s="126"/>
      <c r="G56" s="134"/>
      <c r="H56" s="134"/>
      <c r="I56" s="75"/>
      <c r="J56" s="75"/>
      <c r="K56" s="126"/>
      <c r="L56" s="131"/>
      <c r="M56" s="87"/>
    </row>
    <row r="57" spans="2:13" s="22" customFormat="1" x14ac:dyDescent="0.25">
      <c r="B57" s="124"/>
      <c r="C57" s="23" t="s">
        <v>69</v>
      </c>
      <c r="D57" s="30"/>
      <c r="E57" s="29">
        <f>+E55+E50</f>
        <v>4691.3999999999996</v>
      </c>
      <c r="F57" s="23"/>
      <c r="G57" s="38"/>
      <c r="H57" s="132"/>
      <c r="I57" s="30"/>
      <c r="J57" s="29">
        <f>+J55+J50</f>
        <v>3000</v>
      </c>
      <c r="K57" s="23"/>
      <c r="L57" s="38"/>
      <c r="M57" s="122"/>
    </row>
    <row r="58" spans="2:13" x14ac:dyDescent="0.25">
      <c r="B58" s="86"/>
      <c r="C58" s="126"/>
      <c r="D58" s="126"/>
      <c r="E58" s="126"/>
      <c r="F58" s="126"/>
      <c r="G58" s="126"/>
      <c r="H58" s="126"/>
      <c r="I58" s="126"/>
      <c r="J58" s="126"/>
      <c r="K58" s="126"/>
      <c r="L58" s="1"/>
      <c r="M58" s="87"/>
    </row>
    <row r="59" spans="2:13" x14ac:dyDescent="0.25">
      <c r="B59" s="86"/>
      <c r="C59" s="1"/>
      <c r="D59" s="1"/>
      <c r="E59" s="1"/>
      <c r="F59" s="1"/>
      <c r="G59" s="1"/>
      <c r="H59" s="1"/>
      <c r="I59" s="1"/>
      <c r="J59" s="135"/>
      <c r="K59" s="135"/>
      <c r="L59" s="1"/>
      <c r="M59" s="87"/>
    </row>
    <row r="60" spans="2:13" x14ac:dyDescent="0.25">
      <c r="B60" s="86"/>
      <c r="C60" s="15"/>
      <c r="D60" s="1"/>
      <c r="E60" s="1"/>
      <c r="F60" s="1"/>
      <c r="G60" s="1"/>
      <c r="H60" s="1"/>
      <c r="I60" s="1"/>
      <c r="J60" s="1"/>
      <c r="K60" s="1"/>
      <c r="L60" s="1"/>
      <c r="M60" s="87"/>
    </row>
    <row r="61" spans="2:13" x14ac:dyDescent="0.25">
      <c r="B61" s="86"/>
      <c r="C61" s="1" t="s">
        <v>21</v>
      </c>
      <c r="D61" s="1"/>
      <c r="E61" s="1"/>
      <c r="F61" s="1"/>
      <c r="G61" s="1"/>
      <c r="H61" s="1"/>
      <c r="I61" s="1"/>
      <c r="J61" s="1"/>
      <c r="K61" s="1"/>
      <c r="L61" s="1"/>
      <c r="M61" s="87"/>
    </row>
    <row r="62" spans="2:13" x14ac:dyDescent="0.25">
      <c r="B62" s="86"/>
      <c r="C62" s="1"/>
      <c r="D62" s="1"/>
      <c r="E62" s="1"/>
      <c r="F62" s="1"/>
      <c r="G62" s="1"/>
      <c r="H62" s="1"/>
      <c r="I62" s="1"/>
      <c r="J62" s="1"/>
      <c r="K62" s="1"/>
      <c r="L62" s="1"/>
      <c r="M62" s="87"/>
    </row>
    <row r="63" spans="2:13" x14ac:dyDescent="0.25">
      <c r="B63" s="86"/>
      <c r="C63" s="1"/>
      <c r="D63" s="1"/>
      <c r="E63" s="1"/>
      <c r="F63" s="1"/>
      <c r="G63" s="1"/>
      <c r="H63" s="1"/>
      <c r="I63" s="1"/>
      <c r="J63" s="1"/>
      <c r="K63" s="1"/>
      <c r="L63" s="1"/>
      <c r="M63" s="87"/>
    </row>
    <row r="64" spans="2:13" x14ac:dyDescent="0.25">
      <c r="B64" s="86"/>
      <c r="C64" s="15"/>
      <c r="D64" s="1"/>
      <c r="E64" s="1"/>
      <c r="F64" s="1"/>
      <c r="G64" s="1"/>
      <c r="H64" s="1"/>
      <c r="I64" s="1"/>
      <c r="J64" s="1"/>
      <c r="K64" s="1"/>
      <c r="L64" s="1"/>
      <c r="M64" s="87"/>
    </row>
    <row r="65" spans="2:13" x14ac:dyDescent="0.25">
      <c r="B65" s="86"/>
      <c r="C65" s="1" t="s">
        <v>27</v>
      </c>
      <c r="D65" s="1"/>
      <c r="E65" s="1"/>
      <c r="F65" s="1"/>
      <c r="G65" s="1"/>
      <c r="H65" s="1"/>
      <c r="I65" s="1"/>
      <c r="J65" s="1"/>
      <c r="K65" s="1"/>
      <c r="L65" s="1"/>
      <c r="M65" s="87"/>
    </row>
    <row r="66" spans="2:13" ht="15.75" thickBot="1" x14ac:dyDescent="0.3">
      <c r="B66" s="90"/>
      <c r="C66" s="91"/>
      <c r="D66" s="91"/>
      <c r="E66" s="91"/>
      <c r="F66" s="91"/>
      <c r="G66" s="91"/>
      <c r="H66" s="91"/>
      <c r="I66" s="91"/>
      <c r="J66" s="91"/>
      <c r="K66" s="91"/>
      <c r="L66" s="91"/>
      <c r="M66" s="92"/>
    </row>
    <row r="67" spans="2:13" ht="15.75" thickTop="1" x14ac:dyDescent="0.25"/>
    <row r="69" spans="2:13" ht="15.75" thickBot="1" x14ac:dyDescent="0.3"/>
    <row r="70" spans="2:13" ht="19.5" thickBot="1" x14ac:dyDescent="0.35">
      <c r="C70" s="213" t="s">
        <v>165</v>
      </c>
    </row>
  </sheetData>
  <sheetProtection selectLockedCells="1" selectUnlockedCells="1"/>
  <mergeCells count="6">
    <mergeCell ref="C8:J8"/>
    <mergeCell ref="D10:E10"/>
    <mergeCell ref="I10:J10"/>
    <mergeCell ref="C5:L5"/>
    <mergeCell ref="C6:L6"/>
    <mergeCell ref="C7:L7"/>
  </mergeCells>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L70"/>
  <sheetViews>
    <sheetView showGridLines="0" topLeftCell="A49" zoomScale="90" zoomScaleNormal="90" workbookViewId="0">
      <selection activeCell="C70" sqref="C70"/>
    </sheetView>
  </sheetViews>
  <sheetFormatPr baseColWidth="10" defaultRowHeight="15" x14ac:dyDescent="0.25"/>
  <cols>
    <col min="2" max="2" width="6.28515625" customWidth="1"/>
    <col min="3" max="3" width="39.140625" customWidth="1"/>
    <col min="6" max="6" width="5.5703125" customWidth="1"/>
    <col min="7" max="7" width="2.85546875" customWidth="1"/>
    <col min="10" max="10" width="8.28515625" customWidth="1"/>
    <col min="12" max="12" width="7.5703125" customWidth="1"/>
  </cols>
  <sheetData>
    <row r="3" spans="2:12" ht="15.75" thickBot="1" x14ac:dyDescent="0.3"/>
    <row r="4" spans="2:12" ht="15.75" thickTop="1" x14ac:dyDescent="0.25">
      <c r="B4" s="83"/>
      <c r="C4" s="84"/>
      <c r="D4" s="84"/>
      <c r="E4" s="84"/>
      <c r="F4" s="84"/>
      <c r="G4" s="84"/>
      <c r="H4" s="84"/>
      <c r="I4" s="84"/>
      <c r="J4" s="84"/>
      <c r="K4" s="84"/>
      <c r="L4" s="85"/>
    </row>
    <row r="5" spans="2:12" ht="18.75" x14ac:dyDescent="0.3">
      <c r="B5" s="86"/>
      <c r="C5" s="215" t="s">
        <v>0</v>
      </c>
      <c r="D5" s="215"/>
      <c r="E5" s="215"/>
      <c r="F5" s="215"/>
      <c r="G5" s="215"/>
      <c r="H5" s="215"/>
      <c r="I5" s="215"/>
      <c r="J5" s="215"/>
      <c r="K5" s="215"/>
      <c r="L5" s="87"/>
    </row>
    <row r="6" spans="2:12" x14ac:dyDescent="0.25">
      <c r="B6" s="86"/>
      <c r="C6" s="216" t="s">
        <v>1</v>
      </c>
      <c r="D6" s="216"/>
      <c r="E6" s="216"/>
      <c r="F6" s="216"/>
      <c r="G6" s="216"/>
      <c r="H6" s="216"/>
      <c r="I6" s="216"/>
      <c r="J6" s="216"/>
      <c r="K6" s="216"/>
      <c r="L6" s="87"/>
    </row>
    <row r="7" spans="2:12" ht="15.75" x14ac:dyDescent="0.25">
      <c r="B7" s="86"/>
      <c r="C7" s="217" t="s">
        <v>32</v>
      </c>
      <c r="D7" s="217"/>
      <c r="E7" s="217"/>
      <c r="F7" s="217"/>
      <c r="G7" s="217"/>
      <c r="H7" s="217"/>
      <c r="I7" s="217"/>
      <c r="J7" s="217"/>
      <c r="K7" s="217"/>
      <c r="L7" s="87"/>
    </row>
    <row r="8" spans="2:12" x14ac:dyDescent="0.25">
      <c r="B8" s="86"/>
      <c r="C8" s="216" t="s">
        <v>6</v>
      </c>
      <c r="D8" s="216"/>
      <c r="E8" s="216"/>
      <c r="F8" s="216"/>
      <c r="G8" s="216"/>
      <c r="H8" s="216"/>
      <c r="I8" s="216"/>
      <c r="J8" s="216"/>
      <c r="K8" s="216"/>
      <c r="L8" s="87"/>
    </row>
    <row r="9" spans="2:12" ht="30" x14ac:dyDescent="0.25">
      <c r="B9" s="86"/>
      <c r="C9" s="1"/>
      <c r="D9" s="126"/>
      <c r="E9" s="1"/>
      <c r="F9" s="1"/>
      <c r="G9" s="130"/>
      <c r="H9" s="23"/>
      <c r="I9" s="3"/>
      <c r="J9" s="130"/>
      <c r="K9" s="63" t="s">
        <v>95</v>
      </c>
      <c r="L9" s="87"/>
    </row>
    <row r="10" spans="2:12" x14ac:dyDescent="0.25">
      <c r="B10" s="86"/>
      <c r="C10" s="126"/>
      <c r="D10" s="218" t="str">
        <f>+'EST. SIT. FIN. AN. VERTICAL'!D10</f>
        <v>PROYECCIÓN AÑO 2</v>
      </c>
      <c r="E10" s="219"/>
      <c r="F10" s="26"/>
      <c r="G10" s="25"/>
      <c r="H10" s="220" t="str">
        <f>+'EST. SIT. FIN. AN. VERTICAL'!I10</f>
        <v>AÑO 1</v>
      </c>
      <c r="I10" s="221"/>
      <c r="J10" s="1"/>
      <c r="K10" s="39"/>
      <c r="L10" s="87"/>
    </row>
    <row r="11" spans="2:12" x14ac:dyDescent="0.25">
      <c r="B11" s="86"/>
      <c r="C11" s="23" t="s">
        <v>33</v>
      </c>
      <c r="D11" s="126"/>
      <c r="E11" s="126"/>
      <c r="F11" s="126"/>
      <c r="G11" s="126"/>
      <c r="H11" s="126"/>
      <c r="I11" s="126"/>
      <c r="J11" s="1"/>
      <c r="K11" s="40"/>
      <c r="L11" s="87"/>
    </row>
    <row r="12" spans="2:12" x14ac:dyDescent="0.25">
      <c r="B12" s="86"/>
      <c r="C12" s="23" t="s">
        <v>34</v>
      </c>
      <c r="D12" s="126"/>
      <c r="E12" s="126"/>
      <c r="F12" s="126"/>
      <c r="G12" s="126"/>
      <c r="H12" s="126"/>
      <c r="I12" s="126"/>
      <c r="J12" s="1"/>
      <c r="K12" s="40"/>
      <c r="L12" s="87"/>
    </row>
    <row r="13" spans="2:12" x14ac:dyDescent="0.25">
      <c r="B13" s="86"/>
      <c r="C13" s="126" t="s">
        <v>35</v>
      </c>
      <c r="D13" s="32">
        <f>+'EST. SIT. FIN. AN. VERTICAL'!D13</f>
        <v>454</v>
      </c>
      <c r="E13" s="75"/>
      <c r="F13" s="1"/>
      <c r="G13" s="131"/>
      <c r="H13" s="32">
        <v>160</v>
      </c>
      <c r="I13" s="75"/>
      <c r="J13" s="131"/>
      <c r="K13" s="41"/>
      <c r="L13" s="87"/>
    </row>
    <row r="14" spans="2:12" x14ac:dyDescent="0.25">
      <c r="B14" s="86"/>
      <c r="C14" s="126" t="s">
        <v>14</v>
      </c>
      <c r="D14" s="31">
        <f>+'EST. SIT. FIN. AN. VERTICAL'!D14</f>
        <v>746</v>
      </c>
      <c r="E14" s="75"/>
      <c r="F14" s="1"/>
      <c r="G14" s="131"/>
      <c r="H14" s="31">
        <v>322</v>
      </c>
      <c r="I14" s="75"/>
      <c r="J14" s="131"/>
      <c r="K14" s="41"/>
      <c r="L14" s="87"/>
    </row>
    <row r="15" spans="2:12" x14ac:dyDescent="0.25">
      <c r="B15" s="86"/>
      <c r="C15" s="126" t="s">
        <v>36</v>
      </c>
      <c r="D15" s="31">
        <f>+'EST. SIT. FIN. AN. VERTICAL'!D15</f>
        <v>256</v>
      </c>
      <c r="E15" s="75"/>
      <c r="F15" s="1"/>
      <c r="G15" s="131"/>
      <c r="H15" s="31">
        <v>236</v>
      </c>
      <c r="I15" s="75"/>
      <c r="J15" s="131"/>
      <c r="K15" s="41"/>
      <c r="L15" s="87"/>
    </row>
    <row r="16" spans="2:12" x14ac:dyDescent="0.25">
      <c r="B16" s="86"/>
      <c r="C16" s="126" t="s">
        <v>37</v>
      </c>
      <c r="D16" s="31">
        <f>+'EST. SIT. FIN. AN. VERTICAL'!D16</f>
        <v>108</v>
      </c>
      <c r="E16" s="75"/>
      <c r="F16" s="1"/>
      <c r="G16" s="131"/>
      <c r="H16" s="31">
        <v>82</v>
      </c>
      <c r="I16" s="75"/>
      <c r="J16" s="131"/>
      <c r="K16" s="41"/>
      <c r="L16" s="87"/>
    </row>
    <row r="17" spans="2:12" x14ac:dyDescent="0.25">
      <c r="B17" s="86"/>
      <c r="C17" s="126" t="s">
        <v>38</v>
      </c>
      <c r="D17" s="33">
        <f>+'EST. SIT. FIN. AN. VERTICAL'!D17</f>
        <v>1280</v>
      </c>
      <c r="E17" s="75"/>
      <c r="F17" s="1"/>
      <c r="G17" s="131"/>
      <c r="H17" s="33">
        <v>800</v>
      </c>
      <c r="I17" s="75"/>
      <c r="J17" s="131"/>
      <c r="K17" s="41"/>
      <c r="L17" s="87"/>
    </row>
    <row r="18" spans="2:12" s="22" customFormat="1" x14ac:dyDescent="0.25">
      <c r="B18" s="124"/>
      <c r="C18" s="23" t="s">
        <v>39</v>
      </c>
      <c r="D18" s="30"/>
      <c r="E18" s="29">
        <f>SUM(D13:D17)</f>
        <v>2844</v>
      </c>
      <c r="F18" s="23"/>
      <c r="G18" s="132"/>
      <c r="H18" s="30"/>
      <c r="I18" s="29">
        <f>SUM(H13:H17)</f>
        <v>1600</v>
      </c>
      <c r="J18" s="132"/>
      <c r="K18" s="42"/>
      <c r="L18" s="122"/>
    </row>
    <row r="19" spans="2:12" x14ac:dyDescent="0.25">
      <c r="B19" s="86"/>
      <c r="C19" s="126"/>
      <c r="D19" s="75"/>
      <c r="E19" s="75"/>
      <c r="F19" s="126"/>
      <c r="G19" s="126"/>
      <c r="H19" s="75"/>
      <c r="I19" s="75"/>
      <c r="J19" s="1"/>
      <c r="K19" s="75"/>
      <c r="L19" s="87"/>
    </row>
    <row r="20" spans="2:12" x14ac:dyDescent="0.25">
      <c r="B20" s="86"/>
      <c r="C20" s="23" t="s">
        <v>40</v>
      </c>
      <c r="D20" s="75"/>
      <c r="E20" s="75"/>
      <c r="F20" s="126"/>
      <c r="G20" s="126"/>
      <c r="H20" s="75"/>
      <c r="I20" s="75"/>
      <c r="J20" s="1"/>
      <c r="K20" s="75"/>
      <c r="L20" s="87"/>
    </row>
    <row r="21" spans="2:12" x14ac:dyDescent="0.25">
      <c r="B21" s="86"/>
      <c r="C21" s="126" t="s">
        <v>41</v>
      </c>
      <c r="D21" s="75"/>
      <c r="E21" s="75"/>
      <c r="F21" s="126"/>
      <c r="G21" s="126"/>
      <c r="H21" s="75"/>
      <c r="I21" s="75"/>
      <c r="J21" s="1"/>
      <c r="K21" s="75"/>
      <c r="L21" s="87"/>
    </row>
    <row r="22" spans="2:12" x14ac:dyDescent="0.25">
      <c r="B22" s="86"/>
      <c r="C22" s="126" t="s">
        <v>42</v>
      </c>
      <c r="D22" s="32">
        <f>+'EST. SIT. FIN. AN. VERTICAL'!D22</f>
        <v>248</v>
      </c>
      <c r="E22" s="75"/>
      <c r="F22" s="126"/>
      <c r="G22" s="131"/>
      <c r="H22" s="32">
        <v>208</v>
      </c>
      <c r="I22" s="75"/>
      <c r="J22" s="131"/>
      <c r="K22" s="50"/>
      <c r="L22" s="87"/>
    </row>
    <row r="23" spans="2:12" x14ac:dyDescent="0.25">
      <c r="B23" s="86"/>
      <c r="C23" s="126" t="s">
        <v>43</v>
      </c>
      <c r="D23" s="31">
        <f>+'EST. SIT. FIN. AN. VERTICAL'!D23</f>
        <v>840</v>
      </c>
      <c r="E23" s="75"/>
      <c r="F23" s="126"/>
      <c r="G23" s="131"/>
      <c r="H23" s="31">
        <v>436</v>
      </c>
      <c r="I23" s="75"/>
      <c r="J23" s="131"/>
      <c r="K23" s="41"/>
      <c r="L23" s="87"/>
    </row>
    <row r="24" spans="2:12" x14ac:dyDescent="0.25">
      <c r="B24" s="86"/>
      <c r="C24" s="126" t="s">
        <v>44</v>
      </c>
      <c r="D24" s="31">
        <f>+'EST. SIT. FIN. AN. VERTICAL'!D24</f>
        <v>284</v>
      </c>
      <c r="E24" s="75"/>
      <c r="F24" s="126"/>
      <c r="G24" s="131"/>
      <c r="H24" s="31">
        <v>956</v>
      </c>
      <c r="I24" s="75"/>
      <c r="J24" s="131"/>
      <c r="K24" s="41"/>
      <c r="L24" s="87"/>
    </row>
    <row r="25" spans="2:12" x14ac:dyDescent="0.25">
      <c r="B25" s="86"/>
      <c r="C25" s="126" t="s">
        <v>45</v>
      </c>
      <c r="D25" s="31">
        <f>+'EST. SIT. FIN. AN. VERTICAL'!D25</f>
        <v>732</v>
      </c>
      <c r="E25" s="75"/>
      <c r="F25" s="126"/>
      <c r="G25" s="131"/>
      <c r="H25" s="31">
        <v>188</v>
      </c>
      <c r="I25" s="75"/>
      <c r="J25" s="131"/>
      <c r="K25" s="41"/>
      <c r="L25" s="87"/>
    </row>
    <row r="26" spans="2:12" x14ac:dyDescent="0.25">
      <c r="B26" s="86"/>
      <c r="C26" s="126" t="s">
        <v>46</v>
      </c>
      <c r="D26" s="31">
        <f>+'EST. SIT. FIN. AN. VERTICAL'!D26</f>
        <v>623</v>
      </c>
      <c r="E26" s="75"/>
      <c r="F26" s="126"/>
      <c r="G26" s="131"/>
      <c r="H26" s="31">
        <v>196</v>
      </c>
      <c r="I26" s="75"/>
      <c r="J26" s="131"/>
      <c r="K26" s="41"/>
      <c r="L26" s="87"/>
    </row>
    <row r="27" spans="2:12" x14ac:dyDescent="0.25">
      <c r="B27" s="86"/>
      <c r="C27" s="126" t="s">
        <v>47</v>
      </c>
      <c r="D27" s="31">
        <f>+'EST. SIT. FIN. AN. VERTICAL'!D27</f>
        <v>420</v>
      </c>
      <c r="E27" s="75"/>
      <c r="F27" s="126"/>
      <c r="G27" s="131"/>
      <c r="H27" s="31">
        <v>416</v>
      </c>
      <c r="I27" s="75"/>
      <c r="J27" s="131"/>
      <c r="K27" s="41"/>
      <c r="L27" s="87"/>
    </row>
    <row r="28" spans="2:12" x14ac:dyDescent="0.25">
      <c r="B28" s="86"/>
      <c r="C28" s="126" t="s">
        <v>11</v>
      </c>
      <c r="D28" s="33">
        <f>+'EST. SIT. FIN. AN. VERTICAL'!D28</f>
        <v>-1300</v>
      </c>
      <c r="E28" s="75"/>
      <c r="F28" s="126"/>
      <c r="G28" s="131"/>
      <c r="H28" s="33">
        <v>-1000</v>
      </c>
      <c r="I28" s="75"/>
      <c r="J28" s="131"/>
      <c r="K28" s="41"/>
      <c r="L28" s="87"/>
    </row>
    <row r="29" spans="2:12" s="22" customFormat="1" x14ac:dyDescent="0.25">
      <c r="B29" s="124"/>
      <c r="C29" s="23" t="s">
        <v>48</v>
      </c>
      <c r="D29" s="30"/>
      <c r="E29" s="29">
        <f>SUM(D21:D28)</f>
        <v>1847</v>
      </c>
      <c r="F29" s="23"/>
      <c r="G29" s="132"/>
      <c r="H29" s="30"/>
      <c r="I29" s="29">
        <f>SUM(H21:H28)</f>
        <v>1400</v>
      </c>
      <c r="J29" s="132"/>
      <c r="K29" s="42"/>
      <c r="L29" s="122"/>
    </row>
    <row r="30" spans="2:12" x14ac:dyDescent="0.25">
      <c r="B30" s="86"/>
      <c r="C30" s="126"/>
      <c r="D30" s="75"/>
      <c r="E30" s="75"/>
      <c r="F30" s="126"/>
      <c r="G30" s="126"/>
      <c r="H30" s="75"/>
      <c r="I30" s="75"/>
      <c r="J30" s="1"/>
      <c r="K30" s="75"/>
      <c r="L30" s="87"/>
    </row>
    <row r="31" spans="2:12" s="22" customFormat="1" x14ac:dyDescent="0.25">
      <c r="B31" s="124"/>
      <c r="C31" s="23" t="s">
        <v>49</v>
      </c>
      <c r="D31" s="30"/>
      <c r="E31" s="29">
        <f>+E29+E18</f>
        <v>4691</v>
      </c>
      <c r="F31" s="23"/>
      <c r="G31" s="132"/>
      <c r="H31" s="30"/>
      <c r="I31" s="29">
        <f>+I29+I18</f>
        <v>3000</v>
      </c>
      <c r="J31" s="132"/>
      <c r="K31" s="42"/>
      <c r="L31" s="122"/>
    </row>
    <row r="32" spans="2:12" x14ac:dyDescent="0.25">
      <c r="B32" s="86"/>
      <c r="C32" s="126"/>
      <c r="D32" s="75"/>
      <c r="E32" s="75"/>
      <c r="F32" s="126"/>
      <c r="G32" s="126"/>
      <c r="H32" s="75"/>
      <c r="I32" s="75"/>
      <c r="J32" s="1"/>
      <c r="K32" s="75"/>
      <c r="L32" s="87"/>
    </row>
    <row r="33" spans="2:12" x14ac:dyDescent="0.25">
      <c r="B33" s="86"/>
      <c r="C33" s="126"/>
      <c r="D33" s="75"/>
      <c r="E33" s="75"/>
      <c r="F33" s="126"/>
      <c r="G33" s="126"/>
      <c r="H33" s="75"/>
      <c r="I33" s="75"/>
      <c r="J33" s="1"/>
      <c r="K33" s="75"/>
      <c r="L33" s="87"/>
    </row>
    <row r="34" spans="2:12" x14ac:dyDescent="0.25">
      <c r="B34" s="86"/>
      <c r="C34" s="23" t="s">
        <v>50</v>
      </c>
      <c r="D34" s="75"/>
      <c r="E34" s="75"/>
      <c r="F34" s="126"/>
      <c r="G34" s="126"/>
      <c r="H34" s="75"/>
      <c r="I34" s="75"/>
      <c r="J34" s="1"/>
      <c r="K34" s="75"/>
      <c r="L34" s="87"/>
    </row>
    <row r="35" spans="2:12" x14ac:dyDescent="0.25">
      <c r="B35" s="86"/>
      <c r="C35" s="23" t="s">
        <v>51</v>
      </c>
      <c r="D35" s="75"/>
      <c r="E35" s="75"/>
      <c r="F35" s="126"/>
      <c r="G35" s="126"/>
      <c r="H35" s="75"/>
      <c r="I35" s="75"/>
      <c r="J35" s="1"/>
      <c r="K35" s="75"/>
      <c r="L35" s="87"/>
    </row>
    <row r="36" spans="2:12" x14ac:dyDescent="0.25">
      <c r="B36" s="86"/>
      <c r="C36" s="133" t="s">
        <v>52</v>
      </c>
      <c r="D36" s="32">
        <f>+'EST. SIT. FIN. AN. VERTICAL'!D36</f>
        <v>181</v>
      </c>
      <c r="E36" s="75"/>
      <c r="F36" s="1"/>
      <c r="G36" s="134"/>
      <c r="H36" s="32">
        <v>130.80000000000001</v>
      </c>
      <c r="I36" s="75"/>
      <c r="J36" s="131"/>
      <c r="K36" s="50"/>
      <c r="L36" s="87"/>
    </row>
    <row r="37" spans="2:12" x14ac:dyDescent="0.25">
      <c r="B37" s="86"/>
      <c r="C37" s="126" t="s">
        <v>53</v>
      </c>
      <c r="D37" s="31">
        <f>+'EST. SIT. FIN. AN. VERTICAL'!D37</f>
        <v>184</v>
      </c>
      <c r="E37" s="75"/>
      <c r="F37" s="1"/>
      <c r="G37" s="134"/>
      <c r="H37" s="31">
        <v>60</v>
      </c>
      <c r="I37" s="75"/>
      <c r="J37" s="131"/>
      <c r="K37" s="41"/>
      <c r="L37" s="87"/>
    </row>
    <row r="38" spans="2:12" x14ac:dyDescent="0.25">
      <c r="B38" s="86"/>
      <c r="C38" s="126" t="s">
        <v>54</v>
      </c>
      <c r="D38" s="31">
        <f>+'EST. SIT. FIN. AN. VERTICAL'!D38</f>
        <v>260</v>
      </c>
      <c r="E38" s="75"/>
      <c r="F38" s="1"/>
      <c r="G38" s="134"/>
      <c r="H38" s="31">
        <v>84</v>
      </c>
      <c r="I38" s="75"/>
      <c r="J38" s="131"/>
      <c r="K38" s="41"/>
      <c r="L38" s="87"/>
    </row>
    <row r="39" spans="2:12" x14ac:dyDescent="0.25">
      <c r="B39" s="86"/>
      <c r="C39" s="126" t="s">
        <v>55</v>
      </c>
      <c r="D39" s="31">
        <f>+'EST. SIT. FIN. AN. VERTICAL'!D39</f>
        <v>250</v>
      </c>
      <c r="E39" s="75"/>
      <c r="F39" s="1"/>
      <c r="G39" s="134"/>
      <c r="H39" s="31">
        <v>76.8</v>
      </c>
      <c r="I39" s="75"/>
      <c r="J39" s="131"/>
      <c r="K39" s="41"/>
      <c r="L39" s="87"/>
    </row>
    <row r="40" spans="2:12" x14ac:dyDescent="0.25">
      <c r="B40" s="86"/>
      <c r="C40" s="126" t="s">
        <v>56</v>
      </c>
      <c r="D40" s="31">
        <f>+'EST. SIT. FIN. AN. VERTICAL'!D40</f>
        <v>105</v>
      </c>
      <c r="E40" s="75"/>
      <c r="F40" s="1"/>
      <c r="G40" s="134"/>
      <c r="H40" s="31">
        <v>20.8</v>
      </c>
      <c r="I40" s="75"/>
      <c r="J40" s="131"/>
      <c r="K40" s="41"/>
      <c r="L40" s="87"/>
    </row>
    <row r="41" spans="2:12" x14ac:dyDescent="0.25">
      <c r="B41" s="86"/>
      <c r="C41" s="126" t="s">
        <v>57</v>
      </c>
      <c r="D41" s="31">
        <f>+'EST. SIT. FIN. AN. VERTICAL'!D41</f>
        <v>37</v>
      </c>
      <c r="E41" s="75"/>
      <c r="F41" s="1"/>
      <c r="G41" s="134"/>
      <c r="H41" s="31">
        <v>20.399999999999999</v>
      </c>
      <c r="I41" s="75"/>
      <c r="J41" s="131"/>
      <c r="K41" s="41"/>
      <c r="L41" s="87"/>
    </row>
    <row r="42" spans="2:12" x14ac:dyDescent="0.25">
      <c r="B42" s="86"/>
      <c r="C42" s="126" t="s">
        <v>58</v>
      </c>
      <c r="D42" s="31">
        <f>+'EST. SIT. FIN. AN. VERTICAL'!D42</f>
        <v>28</v>
      </c>
      <c r="E42" s="75"/>
      <c r="F42" s="1"/>
      <c r="G42" s="134"/>
      <c r="H42" s="31">
        <v>15.2</v>
      </c>
      <c r="I42" s="75"/>
      <c r="J42" s="131"/>
      <c r="K42" s="41"/>
      <c r="L42" s="87"/>
    </row>
    <row r="43" spans="2:12" x14ac:dyDescent="0.25">
      <c r="B43" s="86"/>
      <c r="C43" s="126" t="s">
        <v>59</v>
      </c>
      <c r="D43" s="33">
        <f>+'EST. SIT. FIN. AN. VERTICAL'!D43</f>
        <v>6.4</v>
      </c>
      <c r="E43" s="75"/>
      <c r="F43" s="1"/>
      <c r="G43" s="134"/>
      <c r="H43" s="33">
        <v>12</v>
      </c>
      <c r="I43" s="75"/>
      <c r="J43" s="131"/>
      <c r="K43" s="53"/>
      <c r="L43" s="87"/>
    </row>
    <row r="44" spans="2:12" s="22" customFormat="1" x14ac:dyDescent="0.25">
      <c r="B44" s="124"/>
      <c r="C44" s="23" t="s">
        <v>60</v>
      </c>
      <c r="D44" s="30"/>
      <c r="E44" s="29">
        <f>SUM(D36:D43)</f>
        <v>1051.4000000000001</v>
      </c>
      <c r="F44" s="23"/>
      <c r="G44" s="132"/>
      <c r="H44" s="30"/>
      <c r="I44" s="29">
        <f>SUM(H36:H43)</f>
        <v>420</v>
      </c>
      <c r="J44" s="132"/>
      <c r="K44" s="42"/>
      <c r="L44" s="122"/>
    </row>
    <row r="45" spans="2:12" x14ac:dyDescent="0.25">
      <c r="B45" s="86"/>
      <c r="C45" s="126"/>
      <c r="D45" s="75"/>
      <c r="E45" s="75"/>
      <c r="F45" s="126"/>
      <c r="G45" s="134"/>
      <c r="H45" s="75"/>
      <c r="I45" s="75"/>
      <c r="J45" s="131"/>
      <c r="K45" s="75"/>
      <c r="L45" s="87"/>
    </row>
    <row r="46" spans="2:12" x14ac:dyDescent="0.25">
      <c r="B46" s="86"/>
      <c r="C46" s="126" t="s">
        <v>61</v>
      </c>
      <c r="D46" s="75"/>
      <c r="E46" s="75"/>
      <c r="F46" s="126"/>
      <c r="G46" s="134"/>
      <c r="H46" s="75"/>
      <c r="I46" s="75"/>
      <c r="J46" s="131"/>
      <c r="K46" s="75"/>
      <c r="L46" s="87"/>
    </row>
    <row r="47" spans="2:12" x14ac:dyDescent="0.25">
      <c r="B47" s="86"/>
      <c r="C47" s="126" t="s">
        <v>62</v>
      </c>
      <c r="D47" s="34">
        <f>+'EST. SIT. FIN. AN. VERTICAL'!D47</f>
        <v>1510</v>
      </c>
      <c r="E47" s="75"/>
      <c r="F47" s="1"/>
      <c r="G47" s="134"/>
      <c r="H47" s="34">
        <v>1020</v>
      </c>
      <c r="I47" s="75"/>
      <c r="J47" s="131"/>
      <c r="K47" s="51"/>
      <c r="L47" s="87"/>
    </row>
    <row r="48" spans="2:12" s="22" customFormat="1" x14ac:dyDescent="0.25">
      <c r="B48" s="124"/>
      <c r="C48" s="23" t="s">
        <v>63</v>
      </c>
      <c r="D48" s="30"/>
      <c r="E48" s="29">
        <f>SUM(D47)</f>
        <v>1510</v>
      </c>
      <c r="F48" s="23"/>
      <c r="G48" s="132"/>
      <c r="H48" s="30"/>
      <c r="I48" s="29">
        <f>SUM(H47)</f>
        <v>1020</v>
      </c>
      <c r="J48" s="132"/>
      <c r="K48" s="42"/>
      <c r="L48" s="122"/>
    </row>
    <row r="49" spans="2:12" s="22" customFormat="1" x14ac:dyDescent="0.25">
      <c r="B49" s="124"/>
      <c r="C49" s="23"/>
      <c r="D49" s="30"/>
      <c r="E49" s="30"/>
      <c r="F49" s="23"/>
      <c r="G49" s="134"/>
      <c r="H49" s="30"/>
      <c r="I49" s="30"/>
      <c r="J49" s="131"/>
      <c r="K49" s="75"/>
      <c r="L49" s="122"/>
    </row>
    <row r="50" spans="2:12" s="22" customFormat="1" x14ac:dyDescent="0.25">
      <c r="B50" s="124"/>
      <c r="C50" s="23" t="s">
        <v>64</v>
      </c>
      <c r="D50" s="30"/>
      <c r="E50" s="29">
        <f>+E48+E44</f>
        <v>2561.4</v>
      </c>
      <c r="F50" s="23"/>
      <c r="G50" s="132"/>
      <c r="H50" s="30"/>
      <c r="I50" s="29">
        <f>+I48+I44</f>
        <v>1440</v>
      </c>
      <c r="J50" s="132"/>
      <c r="K50" s="42"/>
      <c r="L50" s="122"/>
    </row>
    <row r="51" spans="2:12" x14ac:dyDescent="0.25">
      <c r="B51" s="86"/>
      <c r="C51" s="126"/>
      <c r="D51" s="75"/>
      <c r="E51" s="75"/>
      <c r="F51" s="126"/>
      <c r="G51" s="134"/>
      <c r="H51" s="75"/>
      <c r="I51" s="75"/>
      <c r="J51" s="131"/>
      <c r="K51" s="75"/>
      <c r="L51" s="87"/>
    </row>
    <row r="52" spans="2:12" x14ac:dyDescent="0.25">
      <c r="B52" s="86"/>
      <c r="C52" s="23" t="s">
        <v>65</v>
      </c>
      <c r="D52" s="75"/>
      <c r="E52" s="75"/>
      <c r="F52" s="126"/>
      <c r="G52" s="134"/>
      <c r="H52" s="75"/>
      <c r="I52" s="75"/>
      <c r="J52" s="131"/>
      <c r="K52" s="75"/>
      <c r="L52" s="87"/>
    </row>
    <row r="53" spans="2:12" x14ac:dyDescent="0.25">
      <c r="B53" s="86"/>
      <c r="C53" s="126" t="s">
        <v>66</v>
      </c>
      <c r="D53" s="32">
        <f>+'EST. SIT. FIN. AN. VERTICAL'!D53</f>
        <v>680</v>
      </c>
      <c r="E53" s="75"/>
      <c r="F53" s="1"/>
      <c r="G53" s="134"/>
      <c r="H53" s="32">
        <v>520</v>
      </c>
      <c r="I53" s="75"/>
      <c r="J53" s="131"/>
      <c r="K53" s="52"/>
      <c r="L53" s="87"/>
    </row>
    <row r="54" spans="2:12" x14ac:dyDescent="0.25">
      <c r="B54" s="86"/>
      <c r="C54" s="126" t="s">
        <v>67</v>
      </c>
      <c r="D54" s="33">
        <f>+'EST. SIT. FIN. AN. VERTICAL'!D54</f>
        <v>1450</v>
      </c>
      <c r="E54" s="75"/>
      <c r="F54" s="1"/>
      <c r="G54" s="134"/>
      <c r="H54" s="33">
        <v>1040</v>
      </c>
      <c r="I54" s="75"/>
      <c r="J54" s="131"/>
      <c r="K54" s="51"/>
      <c r="L54" s="87"/>
    </row>
    <row r="55" spans="2:12" s="22" customFormat="1" x14ac:dyDescent="0.25">
      <c r="B55" s="124"/>
      <c r="C55" s="23" t="s">
        <v>68</v>
      </c>
      <c r="D55" s="30"/>
      <c r="E55" s="29">
        <f>SUM(D53:D54)</f>
        <v>2130</v>
      </c>
      <c r="F55" s="23"/>
      <c r="G55" s="132"/>
      <c r="H55" s="30"/>
      <c r="I55" s="29">
        <f>SUM(H53:H54)</f>
        <v>1560</v>
      </c>
      <c r="J55" s="132"/>
      <c r="K55" s="42"/>
      <c r="L55" s="122"/>
    </row>
    <row r="56" spans="2:12" x14ac:dyDescent="0.25">
      <c r="B56" s="86"/>
      <c r="C56" s="126"/>
      <c r="D56" s="75"/>
      <c r="E56" s="75"/>
      <c r="F56" s="126"/>
      <c r="G56" s="134"/>
      <c r="H56" s="75"/>
      <c r="I56" s="75"/>
      <c r="J56" s="131"/>
      <c r="K56" s="75"/>
      <c r="L56" s="87"/>
    </row>
    <row r="57" spans="2:12" s="22" customFormat="1" x14ac:dyDescent="0.25">
      <c r="B57" s="124"/>
      <c r="C57" s="23" t="s">
        <v>69</v>
      </c>
      <c r="D57" s="30"/>
      <c r="E57" s="29">
        <f>+E55+E50</f>
        <v>4691.3999999999996</v>
      </c>
      <c r="F57" s="23"/>
      <c r="G57" s="132"/>
      <c r="H57" s="30"/>
      <c r="I57" s="29">
        <f>+I55+I50</f>
        <v>3000</v>
      </c>
      <c r="J57" s="132"/>
      <c r="K57" s="42"/>
      <c r="L57" s="122"/>
    </row>
    <row r="58" spans="2:12" x14ac:dyDescent="0.25">
      <c r="B58" s="86"/>
      <c r="C58" s="126"/>
      <c r="D58" s="126"/>
      <c r="E58" s="126"/>
      <c r="F58" s="126"/>
      <c r="G58" s="126"/>
      <c r="H58" s="126"/>
      <c r="I58" s="126"/>
      <c r="J58" s="1"/>
      <c r="K58" s="1"/>
      <c r="L58" s="87"/>
    </row>
    <row r="59" spans="2:12" x14ac:dyDescent="0.25">
      <c r="B59" s="86"/>
      <c r="C59" s="1"/>
      <c r="D59" s="1"/>
      <c r="E59" s="1"/>
      <c r="F59" s="1"/>
      <c r="G59" s="1"/>
      <c r="H59" s="1"/>
      <c r="I59" s="135"/>
      <c r="J59" s="1"/>
      <c r="K59" s="135"/>
      <c r="L59" s="87"/>
    </row>
    <row r="60" spans="2:12" x14ac:dyDescent="0.25">
      <c r="B60" s="86"/>
      <c r="C60" s="1"/>
      <c r="D60" s="1"/>
      <c r="E60" s="1"/>
      <c r="F60" s="1"/>
      <c r="G60" s="1"/>
      <c r="H60" s="1"/>
      <c r="I60" s="1"/>
      <c r="J60" s="1"/>
      <c r="K60" s="1"/>
      <c r="L60" s="87"/>
    </row>
    <row r="61" spans="2:12" x14ac:dyDescent="0.25">
      <c r="B61" s="86"/>
      <c r="C61" s="15"/>
      <c r="D61" s="1"/>
      <c r="E61" s="1"/>
      <c r="F61" s="1"/>
      <c r="G61" s="1"/>
      <c r="H61" s="1"/>
      <c r="I61" s="1"/>
      <c r="J61" s="1"/>
      <c r="K61" s="1"/>
      <c r="L61" s="87"/>
    </row>
    <row r="62" spans="2:12" x14ac:dyDescent="0.25">
      <c r="B62" s="86"/>
      <c r="C62" s="1" t="s">
        <v>21</v>
      </c>
      <c r="D62" s="1"/>
      <c r="E62" s="1"/>
      <c r="F62" s="1"/>
      <c r="G62" s="1"/>
      <c r="H62" s="1"/>
      <c r="I62" s="1"/>
      <c r="J62" s="1"/>
      <c r="K62" s="1"/>
      <c r="L62" s="87"/>
    </row>
    <row r="63" spans="2:12" x14ac:dyDescent="0.25">
      <c r="B63" s="86"/>
      <c r="C63" s="1"/>
      <c r="D63" s="1"/>
      <c r="E63" s="1"/>
      <c r="F63" s="1"/>
      <c r="G63" s="1"/>
      <c r="H63" s="1"/>
      <c r="I63" s="1"/>
      <c r="J63" s="1"/>
      <c r="K63" s="1"/>
      <c r="L63" s="87"/>
    </row>
    <row r="64" spans="2:12" x14ac:dyDescent="0.25">
      <c r="B64" s="86"/>
      <c r="C64" s="1"/>
      <c r="D64" s="1"/>
      <c r="E64" s="1"/>
      <c r="F64" s="1"/>
      <c r="G64" s="1"/>
      <c r="H64" s="1"/>
      <c r="I64" s="1"/>
      <c r="J64" s="1"/>
      <c r="K64" s="1"/>
      <c r="L64" s="87"/>
    </row>
    <row r="65" spans="2:12" x14ac:dyDescent="0.25">
      <c r="B65" s="86"/>
      <c r="C65" s="15"/>
      <c r="D65" s="1"/>
      <c r="E65" s="1"/>
      <c r="F65" s="1"/>
      <c r="G65" s="1"/>
      <c r="H65" s="1"/>
      <c r="I65" s="1"/>
      <c r="J65" s="1"/>
      <c r="K65" s="1"/>
      <c r="L65" s="87"/>
    </row>
    <row r="66" spans="2:12" x14ac:dyDescent="0.25">
      <c r="B66" s="86"/>
      <c r="C66" s="1" t="s">
        <v>27</v>
      </c>
      <c r="D66" s="1"/>
      <c r="E66" s="1"/>
      <c r="F66" s="1"/>
      <c r="G66" s="1"/>
      <c r="H66" s="1"/>
      <c r="I66" s="1"/>
      <c r="J66" s="1"/>
      <c r="K66" s="1"/>
      <c r="L66" s="87"/>
    </row>
    <row r="67" spans="2:12" ht="15.75" thickBot="1" x14ac:dyDescent="0.3">
      <c r="B67" s="90"/>
      <c r="C67" s="91"/>
      <c r="D67" s="91"/>
      <c r="E67" s="91"/>
      <c r="F67" s="91"/>
      <c r="G67" s="91"/>
      <c r="H67" s="91"/>
      <c r="I67" s="91"/>
      <c r="J67" s="91"/>
      <c r="K67" s="91"/>
      <c r="L67" s="92"/>
    </row>
    <row r="68" spans="2:12" ht="15.75" thickTop="1" x14ac:dyDescent="0.25"/>
    <row r="69" spans="2:12" ht="15.75" thickBot="1" x14ac:dyDescent="0.3"/>
    <row r="70" spans="2:12" ht="19.5" thickBot="1" x14ac:dyDescent="0.35">
      <c r="C70" s="213" t="s">
        <v>165</v>
      </c>
    </row>
  </sheetData>
  <mergeCells count="6">
    <mergeCell ref="D10:E10"/>
    <mergeCell ref="H10:I10"/>
    <mergeCell ref="C5:K5"/>
    <mergeCell ref="C6:K6"/>
    <mergeCell ref="C7:K7"/>
    <mergeCell ref="C8:K8"/>
  </mergeCells>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Q52"/>
  <sheetViews>
    <sheetView showGridLines="0" topLeftCell="A25" zoomScale="90" zoomScaleNormal="90" workbookViewId="0">
      <selection activeCell="C52" sqref="C52"/>
    </sheetView>
  </sheetViews>
  <sheetFormatPr baseColWidth="10" defaultRowHeight="15" x14ac:dyDescent="0.25"/>
  <cols>
    <col min="2" max="2" width="6.7109375" customWidth="1"/>
    <col min="3" max="3" width="41.28515625" bestFit="1" customWidth="1"/>
    <col min="5" max="5" width="11.42578125" customWidth="1"/>
    <col min="6" max="6" width="2.5703125" customWidth="1"/>
    <col min="7" max="7" width="11.42578125" customWidth="1"/>
    <col min="8" max="8" width="4.5703125" customWidth="1"/>
    <col min="11" max="11" width="3.140625" customWidth="1"/>
    <col min="12" max="12" width="11.42578125" customWidth="1"/>
    <col min="13" max="13" width="5.28515625" customWidth="1"/>
    <col min="14" max="14" width="4.42578125" customWidth="1"/>
  </cols>
  <sheetData>
    <row r="2" spans="2:17" ht="15.75" thickBot="1" x14ac:dyDescent="0.3">
      <c r="Q2">
        <f>+'EST. SITUACIÓN FINANCIERA'!K5</f>
        <v>0</v>
      </c>
    </row>
    <row r="3" spans="2:17" ht="15.75" thickTop="1" x14ac:dyDescent="0.25">
      <c r="B3" s="83"/>
      <c r="C3" s="84"/>
      <c r="D3" s="84"/>
      <c r="E3" s="84"/>
      <c r="F3" s="84"/>
      <c r="G3" s="84"/>
      <c r="H3" s="84"/>
      <c r="I3" s="84"/>
      <c r="J3" s="84"/>
      <c r="K3" s="84"/>
      <c r="L3" s="84"/>
      <c r="M3" s="85"/>
    </row>
    <row r="4" spans="2:17" x14ac:dyDescent="0.25">
      <c r="B4" s="86"/>
      <c r="C4" s="1"/>
      <c r="D4" s="1"/>
      <c r="E4" s="1"/>
      <c r="F4" s="1"/>
      <c r="G4" s="1"/>
      <c r="H4" s="1"/>
      <c r="I4" s="1"/>
      <c r="J4" s="1"/>
      <c r="K4" s="1"/>
      <c r="L4" s="1"/>
      <c r="M4" s="87"/>
    </row>
    <row r="5" spans="2:17" ht="18.75" x14ac:dyDescent="0.3">
      <c r="B5" s="86"/>
      <c r="C5" s="222" t="s">
        <v>0</v>
      </c>
      <c r="D5" s="222"/>
      <c r="E5" s="222"/>
      <c r="F5" s="222"/>
      <c r="G5" s="222"/>
      <c r="H5" s="222"/>
      <c r="I5" s="222"/>
      <c r="J5" s="77"/>
      <c r="K5" s="77"/>
      <c r="L5" s="1"/>
      <c r="M5" s="87"/>
    </row>
    <row r="6" spans="2:17" ht="18.75" x14ac:dyDescent="0.3">
      <c r="B6" s="86"/>
      <c r="C6" s="222" t="s">
        <v>1</v>
      </c>
      <c r="D6" s="222"/>
      <c r="E6" s="222"/>
      <c r="F6" s="222"/>
      <c r="G6" s="222"/>
      <c r="H6" s="222"/>
      <c r="I6" s="222"/>
      <c r="J6" s="77"/>
      <c r="K6" s="77"/>
      <c r="L6" s="1"/>
      <c r="M6" s="87"/>
    </row>
    <row r="7" spans="2:17" ht="18.75" x14ac:dyDescent="0.3">
      <c r="B7" s="86"/>
      <c r="C7" s="222" t="s">
        <v>2</v>
      </c>
      <c r="D7" s="222"/>
      <c r="E7" s="222"/>
      <c r="F7" s="222"/>
      <c r="G7" s="222"/>
      <c r="H7" s="222"/>
      <c r="I7" s="222"/>
      <c r="J7" s="77"/>
      <c r="K7" s="77"/>
      <c r="L7" s="1"/>
      <c r="M7" s="87"/>
    </row>
    <row r="8" spans="2:17" ht="18.75" x14ac:dyDescent="0.3">
      <c r="B8" s="86"/>
      <c r="C8" s="222" t="s">
        <v>96</v>
      </c>
      <c r="D8" s="222"/>
      <c r="E8" s="222"/>
      <c r="F8" s="222"/>
      <c r="G8" s="222"/>
      <c r="H8" s="222"/>
      <c r="I8" s="222"/>
      <c r="J8" s="77"/>
      <c r="K8" s="77"/>
      <c r="L8" s="1"/>
      <c r="M8" s="87"/>
    </row>
    <row r="9" spans="2:17" ht="18.75" x14ac:dyDescent="0.3">
      <c r="B9" s="86"/>
      <c r="C9" s="77"/>
      <c r="D9" s="77"/>
      <c r="E9" s="77"/>
      <c r="F9" s="77"/>
      <c r="G9" s="77"/>
      <c r="H9" s="77"/>
      <c r="I9" s="77"/>
      <c r="J9" s="77"/>
      <c r="K9" s="77"/>
      <c r="L9" s="1"/>
      <c r="M9" s="87"/>
    </row>
    <row r="10" spans="2:17" ht="30" x14ac:dyDescent="0.3">
      <c r="B10" s="86"/>
      <c r="C10" s="77"/>
      <c r="D10" s="77"/>
      <c r="E10" s="3"/>
      <c r="F10" s="3"/>
      <c r="G10" s="3" t="s">
        <v>94</v>
      </c>
      <c r="H10" s="3"/>
      <c r="I10" s="77"/>
      <c r="J10" s="77"/>
      <c r="K10" s="77"/>
      <c r="L10" s="62" t="s">
        <v>94</v>
      </c>
      <c r="M10" s="149"/>
      <c r="N10" s="22"/>
    </row>
    <row r="11" spans="2:17" x14ac:dyDescent="0.25">
      <c r="B11" s="86"/>
      <c r="C11" s="1"/>
      <c r="D11" s="2" t="str">
        <f>+'EST. SITUACIÓN FINANCIERA'!D10:E10</f>
        <v>PROYECCIÓN AÑO 2</v>
      </c>
      <c r="E11" s="190"/>
      <c r="F11" s="3"/>
      <c r="G11" s="3"/>
      <c r="H11" s="3"/>
      <c r="I11" s="2" t="str">
        <f>+'EST. SITUACIÓN FINANCIERA'!H10</f>
        <v>AÑO 1</v>
      </c>
      <c r="J11" s="3"/>
      <c r="K11" s="3"/>
      <c r="L11" s="1"/>
      <c r="M11" s="87"/>
    </row>
    <row r="12" spans="2:17" x14ac:dyDescent="0.25">
      <c r="B12" s="86"/>
      <c r="C12" s="1" t="s">
        <v>70</v>
      </c>
      <c r="D12" s="31">
        <f>+'ESTADO DE RESULTADOS'!D12</f>
        <v>18000</v>
      </c>
      <c r="E12" s="75"/>
      <c r="F12" s="75"/>
      <c r="G12" s="80"/>
      <c r="H12" s="30"/>
      <c r="I12" s="32">
        <v>5743.2</v>
      </c>
      <c r="J12" s="75"/>
      <c r="K12" s="126"/>
      <c r="L12" s="54"/>
      <c r="M12" s="150"/>
    </row>
    <row r="13" spans="2:17" x14ac:dyDescent="0.25">
      <c r="B13" s="86"/>
      <c r="C13" s="1" t="s">
        <v>71</v>
      </c>
      <c r="D13" s="33">
        <f>+'ESTADO DE RESULTADOS'!D13</f>
        <v>-14760</v>
      </c>
      <c r="E13" s="75"/>
      <c r="F13" s="75"/>
      <c r="G13" s="81"/>
      <c r="H13" s="30"/>
      <c r="I13" s="33">
        <v>-4706.8</v>
      </c>
      <c r="J13" s="75"/>
      <c r="K13" s="126"/>
      <c r="L13" s="55"/>
      <c r="M13" s="150"/>
    </row>
    <row r="14" spans="2:17" s="22" customFormat="1" x14ac:dyDescent="0.25">
      <c r="B14" s="124"/>
      <c r="C14" s="3" t="s">
        <v>72</v>
      </c>
      <c r="D14" s="30"/>
      <c r="E14" s="29">
        <f>SUM(D12:D13)</f>
        <v>3240</v>
      </c>
      <c r="F14" s="30"/>
      <c r="G14" s="82"/>
      <c r="H14" s="30"/>
      <c r="I14" s="30"/>
      <c r="J14" s="29">
        <f>SUM(I12:I13)</f>
        <v>1036.3999999999996</v>
      </c>
      <c r="K14" s="23"/>
      <c r="L14" s="56"/>
      <c r="M14" s="150"/>
    </row>
    <row r="15" spans="2:17" x14ac:dyDescent="0.25">
      <c r="B15" s="86"/>
      <c r="C15" s="3" t="s">
        <v>73</v>
      </c>
      <c r="D15" s="75"/>
      <c r="E15" s="75"/>
      <c r="F15" s="75"/>
      <c r="G15" s="151"/>
      <c r="H15" s="30"/>
      <c r="I15" s="75"/>
      <c r="J15" s="75"/>
      <c r="K15" s="126"/>
      <c r="L15" s="152"/>
      <c r="M15" s="150"/>
    </row>
    <row r="16" spans="2:17" x14ac:dyDescent="0.25">
      <c r="B16" s="86"/>
      <c r="C16" s="1" t="s">
        <v>74</v>
      </c>
      <c r="D16" s="32">
        <f>+'ESTADO DE RESULTADOS'!D16</f>
        <v>-660</v>
      </c>
      <c r="E16" s="75"/>
      <c r="F16" s="75"/>
      <c r="G16" s="153"/>
      <c r="H16" s="30"/>
      <c r="I16" s="32">
        <v>-79.599999999999994</v>
      </c>
      <c r="J16" s="75"/>
      <c r="K16" s="126"/>
      <c r="L16" s="54"/>
      <c r="M16" s="150"/>
    </row>
    <row r="17" spans="2:14" x14ac:dyDescent="0.25">
      <c r="B17" s="86"/>
      <c r="C17" s="1" t="s">
        <v>75</v>
      </c>
      <c r="D17" s="31">
        <f>+'ESTADO DE RESULTADOS'!D17</f>
        <v>-289</v>
      </c>
      <c r="E17" s="75"/>
      <c r="F17" s="75"/>
      <c r="G17" s="153"/>
      <c r="H17" s="30"/>
      <c r="I17" s="31">
        <v>-85.2</v>
      </c>
      <c r="J17" s="75"/>
      <c r="K17" s="126"/>
      <c r="L17" s="55"/>
      <c r="M17" s="150"/>
    </row>
    <row r="18" spans="2:14" x14ac:dyDescent="0.25">
      <c r="B18" s="86"/>
      <c r="C18" s="1" t="s">
        <v>76</v>
      </c>
      <c r="D18" s="31">
        <f>+'ESTADO DE RESULTADOS'!D18</f>
        <v>-96.55</v>
      </c>
      <c r="E18" s="75"/>
      <c r="F18" s="75"/>
      <c r="G18" s="153"/>
      <c r="H18" s="30"/>
      <c r="I18" s="31">
        <v>-38.799999999999997</v>
      </c>
      <c r="J18" s="75"/>
      <c r="K18" s="126"/>
      <c r="L18" s="55"/>
      <c r="M18" s="150"/>
    </row>
    <row r="19" spans="2:14" x14ac:dyDescent="0.25">
      <c r="B19" s="86"/>
      <c r="C19" s="1" t="s">
        <v>77</v>
      </c>
      <c r="D19" s="31">
        <f>+'ESTADO DE RESULTADOS'!D19</f>
        <v>-63</v>
      </c>
      <c r="E19" s="75"/>
      <c r="F19" s="75"/>
      <c r="G19" s="153"/>
      <c r="H19" s="30"/>
      <c r="I19" s="31">
        <v>-48.8</v>
      </c>
      <c r="J19" s="75"/>
      <c r="K19" s="126"/>
      <c r="L19" s="55"/>
      <c r="M19" s="150"/>
    </row>
    <row r="20" spans="2:14" x14ac:dyDescent="0.25">
      <c r="B20" s="86"/>
      <c r="C20" s="1" t="s">
        <v>11</v>
      </c>
      <c r="D20" s="33">
        <f>+'ESTADO DE RESULTADOS'!D20</f>
        <v>-320</v>
      </c>
      <c r="E20" s="75"/>
      <c r="F20" s="75"/>
      <c r="G20" s="153"/>
      <c r="H20" s="30"/>
      <c r="I20" s="33">
        <v>-88</v>
      </c>
      <c r="J20" s="75"/>
      <c r="K20" s="126"/>
      <c r="L20" s="56"/>
      <c r="M20" s="150"/>
    </row>
    <row r="21" spans="2:14" x14ac:dyDescent="0.25">
      <c r="B21" s="86"/>
      <c r="C21" s="1"/>
      <c r="D21" s="75"/>
      <c r="E21" s="75"/>
      <c r="F21" s="75"/>
      <c r="G21" s="151"/>
      <c r="H21" s="30"/>
      <c r="I21" s="75"/>
      <c r="J21" s="75"/>
      <c r="K21" s="126"/>
      <c r="L21" s="152"/>
      <c r="M21" s="150"/>
    </row>
    <row r="22" spans="2:14" x14ac:dyDescent="0.25">
      <c r="B22" s="86"/>
      <c r="C22" s="3" t="s">
        <v>78</v>
      </c>
      <c r="D22" s="75"/>
      <c r="E22" s="75"/>
      <c r="F22" s="75"/>
      <c r="G22" s="151"/>
      <c r="H22" s="30"/>
      <c r="I22" s="75"/>
      <c r="J22" s="75"/>
      <c r="K22" s="126"/>
      <c r="L22" s="152"/>
      <c r="M22" s="150"/>
    </row>
    <row r="23" spans="2:14" x14ac:dyDescent="0.25">
      <c r="B23" s="86"/>
      <c r="C23" s="1" t="s">
        <v>79</v>
      </c>
      <c r="D23" s="32">
        <f>+'ESTADO DE RESULTADOS'!D23</f>
        <v>-70</v>
      </c>
      <c r="E23" s="75"/>
      <c r="F23" s="75"/>
      <c r="G23" s="80"/>
      <c r="H23" s="30"/>
      <c r="I23" s="32">
        <v>-46</v>
      </c>
      <c r="J23" s="75"/>
      <c r="K23" s="126"/>
      <c r="L23" s="54"/>
      <c r="M23" s="150"/>
    </row>
    <row r="24" spans="2:14" x14ac:dyDescent="0.25">
      <c r="B24" s="86"/>
      <c r="C24" s="1" t="s">
        <v>80</v>
      </c>
      <c r="D24" s="31">
        <f>+'ESTADO DE RESULTADOS'!D24</f>
        <v>-35</v>
      </c>
      <c r="E24" s="75"/>
      <c r="F24" s="75"/>
      <c r="G24" s="81"/>
      <c r="H24" s="30"/>
      <c r="I24" s="31">
        <v>-26.8</v>
      </c>
      <c r="J24" s="75"/>
      <c r="K24" s="126"/>
      <c r="L24" s="55"/>
      <c r="M24" s="150"/>
    </row>
    <row r="25" spans="2:14" x14ac:dyDescent="0.25">
      <c r="B25" s="86"/>
      <c r="C25" s="1" t="s">
        <v>81</v>
      </c>
      <c r="D25" s="31">
        <f>+'ESTADO DE RESULTADOS'!D25</f>
        <v>-11</v>
      </c>
      <c r="E25" s="75"/>
      <c r="F25" s="75"/>
      <c r="G25" s="81"/>
      <c r="H25" s="30"/>
      <c r="I25" s="31">
        <v>-8.8000000000000007</v>
      </c>
      <c r="J25" s="75"/>
      <c r="K25" s="126"/>
      <c r="L25" s="55"/>
      <c r="M25" s="150"/>
    </row>
    <row r="26" spans="2:14" x14ac:dyDescent="0.25">
      <c r="B26" s="86"/>
      <c r="C26" s="1" t="s">
        <v>82</v>
      </c>
      <c r="D26" s="31">
        <f>+'ESTADO DE RESULTADOS'!D26</f>
        <v>-9</v>
      </c>
      <c r="E26" s="75"/>
      <c r="F26" s="75"/>
      <c r="G26" s="81"/>
      <c r="H26" s="30"/>
      <c r="I26" s="31">
        <v>-0.375</v>
      </c>
      <c r="J26" s="75"/>
      <c r="K26" s="126"/>
      <c r="L26" s="55"/>
      <c r="M26" s="150"/>
    </row>
    <row r="27" spans="2:14" x14ac:dyDescent="0.25">
      <c r="B27" s="86"/>
      <c r="C27" s="1" t="s">
        <v>11</v>
      </c>
      <c r="D27" s="33">
        <f>+'ESTADO DE RESULTADOS'!D27</f>
        <v>-80</v>
      </c>
      <c r="E27" s="75"/>
      <c r="F27" s="75"/>
      <c r="G27" s="81"/>
      <c r="H27" s="30"/>
      <c r="I27" s="33">
        <v>-72</v>
      </c>
      <c r="J27" s="75"/>
      <c r="K27" s="126"/>
      <c r="L27" s="55"/>
      <c r="M27" s="150"/>
    </row>
    <row r="28" spans="2:14" s="22" customFormat="1" x14ac:dyDescent="0.25">
      <c r="B28" s="124"/>
      <c r="C28" s="3" t="s">
        <v>83</v>
      </c>
      <c r="D28" s="30"/>
      <c r="E28" s="29">
        <f>SUM(D14:D27)+E14</f>
        <v>1606.45</v>
      </c>
      <c r="F28" s="30"/>
      <c r="G28" s="81"/>
      <c r="H28" s="30"/>
      <c r="I28" s="30"/>
      <c r="J28" s="29">
        <f>SUM(I14:I27)+J14</f>
        <v>542.02499999999964</v>
      </c>
      <c r="K28" s="23"/>
      <c r="L28" s="55"/>
      <c r="M28" s="150"/>
    </row>
    <row r="29" spans="2:14" x14ac:dyDescent="0.25">
      <c r="B29" s="86"/>
      <c r="C29" s="1" t="s">
        <v>84</v>
      </c>
      <c r="D29" s="34">
        <f>+'ESTADO DE RESULTADOS'!D29</f>
        <v>-260</v>
      </c>
      <c r="E29" s="75"/>
      <c r="F29" s="75"/>
      <c r="G29" s="81"/>
      <c r="H29" s="30"/>
      <c r="I29" s="34">
        <v>-140</v>
      </c>
      <c r="J29" s="75"/>
      <c r="K29" s="126"/>
      <c r="L29" s="55"/>
      <c r="M29" s="150"/>
      <c r="N29" s="24"/>
    </row>
    <row r="30" spans="2:14" s="22" customFormat="1" x14ac:dyDescent="0.25">
      <c r="B30" s="124"/>
      <c r="C30" s="3" t="s">
        <v>85</v>
      </c>
      <c r="D30" s="30"/>
      <c r="E30" s="64">
        <f>+E28+D29</f>
        <v>1346.45</v>
      </c>
      <c r="F30" s="30"/>
      <c r="G30" s="81"/>
      <c r="H30" s="30"/>
      <c r="I30" s="30"/>
      <c r="J30" s="64">
        <f>SUM(I28:I29)</f>
        <v>-140</v>
      </c>
      <c r="K30" s="23"/>
      <c r="L30" s="55"/>
      <c r="M30" s="150"/>
    </row>
    <row r="31" spans="2:14" s="22" customFormat="1" x14ac:dyDescent="0.25">
      <c r="B31" s="124"/>
      <c r="C31" s="3" t="s">
        <v>86</v>
      </c>
      <c r="D31" s="30"/>
      <c r="E31" s="186">
        <f>-E30*0.25</f>
        <v>-336.61250000000001</v>
      </c>
      <c r="F31" s="30"/>
      <c r="G31" s="81"/>
      <c r="H31" s="30"/>
      <c r="I31" s="30"/>
      <c r="J31" s="65">
        <f>-J30*0.25</f>
        <v>35</v>
      </c>
      <c r="K31" s="23"/>
      <c r="L31" s="55"/>
      <c r="M31" s="150"/>
    </row>
    <row r="32" spans="2:14" s="22" customFormat="1" x14ac:dyDescent="0.25">
      <c r="B32" s="124"/>
      <c r="C32" s="3" t="s">
        <v>87</v>
      </c>
      <c r="D32" s="30"/>
      <c r="E32" s="65">
        <f>SUM(E30:E31)</f>
        <v>1009.8375000000001</v>
      </c>
      <c r="F32" s="30"/>
      <c r="G32" s="81"/>
      <c r="H32" s="30"/>
      <c r="I32" s="30"/>
      <c r="J32" s="29">
        <f>SUM(J30:J31)</f>
        <v>-105</v>
      </c>
      <c r="K32" s="23"/>
      <c r="L32" s="55"/>
      <c r="M32" s="150"/>
    </row>
    <row r="33" spans="2:13" x14ac:dyDescent="0.25">
      <c r="B33" s="86"/>
      <c r="C33" s="1" t="s">
        <v>88</v>
      </c>
      <c r="D33" s="34">
        <f>+'ESTADO DE RESULTADOS'!D33</f>
        <v>440.2</v>
      </c>
      <c r="E33" s="75"/>
      <c r="F33" s="75"/>
      <c r="G33" s="81"/>
      <c r="H33" s="30"/>
      <c r="I33" s="34">
        <v>-110.4</v>
      </c>
      <c r="J33" s="75"/>
      <c r="K33" s="126"/>
      <c r="L33" s="55"/>
      <c r="M33" s="150"/>
    </row>
    <row r="34" spans="2:13" s="22" customFormat="1" x14ac:dyDescent="0.25">
      <c r="B34" s="124"/>
      <c r="C34" s="3" t="s">
        <v>89</v>
      </c>
      <c r="D34" s="30"/>
      <c r="E34" s="29">
        <f>+E32+D33</f>
        <v>1450.0375000000001</v>
      </c>
      <c r="F34" s="30"/>
      <c r="G34" s="82"/>
      <c r="H34" s="30"/>
      <c r="I34" s="30"/>
      <c r="J34" s="29">
        <f>SUM(I32:I33)</f>
        <v>-110.4</v>
      </c>
      <c r="K34" s="23"/>
      <c r="L34" s="56"/>
      <c r="M34" s="150"/>
    </row>
    <row r="35" spans="2:13" x14ac:dyDescent="0.25">
      <c r="B35" s="86"/>
      <c r="C35" s="1"/>
      <c r="D35" s="126"/>
      <c r="E35" s="126"/>
      <c r="F35" s="126"/>
      <c r="G35" s="126"/>
      <c r="H35" s="126"/>
      <c r="I35" s="126"/>
      <c r="J35" s="126"/>
      <c r="K35" s="126"/>
      <c r="L35" s="1"/>
      <c r="M35" s="87"/>
    </row>
    <row r="36" spans="2:13" hidden="1" x14ac:dyDescent="0.25">
      <c r="B36" s="86"/>
      <c r="C36" s="1"/>
      <c r="D36" s="126"/>
      <c r="E36" s="126"/>
      <c r="F36" s="126"/>
      <c r="G36" s="126"/>
      <c r="H36" s="126"/>
      <c r="I36" s="126"/>
      <c r="J36" s="126"/>
      <c r="K36" s="126"/>
      <c r="L36" s="1"/>
      <c r="M36" s="87"/>
    </row>
    <row r="37" spans="2:13" hidden="1" x14ac:dyDescent="0.25">
      <c r="B37" s="86"/>
      <c r="C37" s="1" t="s">
        <v>90</v>
      </c>
      <c r="D37" s="126">
        <v>25</v>
      </c>
      <c r="E37" s="126"/>
      <c r="F37" s="126"/>
      <c r="G37" s="126"/>
      <c r="H37" s="126"/>
      <c r="I37" s="126">
        <v>25</v>
      </c>
      <c r="J37" s="126"/>
      <c r="K37" s="126"/>
      <c r="L37" s="1"/>
      <c r="M37" s="87"/>
    </row>
    <row r="38" spans="2:13" hidden="1" x14ac:dyDescent="0.25">
      <c r="B38" s="86"/>
      <c r="C38" s="1" t="s">
        <v>91</v>
      </c>
      <c r="D38" s="126">
        <v>23</v>
      </c>
      <c r="E38" s="126"/>
      <c r="F38" s="126"/>
      <c r="G38" s="126"/>
      <c r="H38" s="126"/>
      <c r="I38" s="126">
        <v>23</v>
      </c>
      <c r="J38" s="126"/>
      <c r="K38" s="126"/>
      <c r="L38" s="1"/>
      <c r="M38" s="87"/>
    </row>
    <row r="39" spans="2:13" hidden="1" x14ac:dyDescent="0.25">
      <c r="B39" s="86"/>
      <c r="C39" s="1" t="s">
        <v>92</v>
      </c>
      <c r="D39" s="126">
        <v>2.16</v>
      </c>
      <c r="E39" s="126"/>
      <c r="F39" s="126"/>
      <c r="G39" s="126"/>
      <c r="H39" s="126"/>
      <c r="I39" s="126">
        <v>2.36</v>
      </c>
      <c r="J39" s="126"/>
      <c r="K39" s="126"/>
      <c r="L39" s="1"/>
      <c r="M39" s="87"/>
    </row>
    <row r="40" spans="2:13" hidden="1" x14ac:dyDescent="0.25">
      <c r="B40" s="86"/>
      <c r="C40" s="1" t="s">
        <v>93</v>
      </c>
      <c r="D40" s="126">
        <v>1.1599999999999999</v>
      </c>
      <c r="E40" s="126"/>
      <c r="F40" s="126"/>
      <c r="G40" s="126"/>
      <c r="H40" s="126"/>
      <c r="I40" s="126">
        <v>1.08</v>
      </c>
      <c r="J40" s="126"/>
      <c r="K40" s="126"/>
      <c r="L40" s="1"/>
      <c r="M40" s="87"/>
    </row>
    <row r="41" spans="2:13" hidden="1" x14ac:dyDescent="0.25">
      <c r="B41" s="86"/>
      <c r="C41" s="1"/>
      <c r="D41" s="126"/>
      <c r="E41" s="126"/>
      <c r="F41" s="126"/>
      <c r="G41" s="126"/>
      <c r="H41" s="126"/>
      <c r="I41" s="126"/>
      <c r="J41" s="126"/>
      <c r="K41" s="126"/>
      <c r="L41" s="1"/>
      <c r="M41" s="87"/>
    </row>
    <row r="42" spans="2:13" hidden="1" x14ac:dyDescent="0.25">
      <c r="B42" s="86"/>
      <c r="C42" s="1"/>
      <c r="D42" s="1"/>
      <c r="E42" s="1"/>
      <c r="F42" s="1"/>
      <c r="G42" s="1"/>
      <c r="H42" s="1"/>
      <c r="I42" s="1"/>
      <c r="J42" s="1"/>
      <c r="K42" s="1"/>
      <c r="L42" s="1"/>
      <c r="M42" s="87"/>
    </row>
    <row r="43" spans="2:13" x14ac:dyDescent="0.25">
      <c r="B43" s="86"/>
      <c r="C43" s="15"/>
      <c r="D43" s="1"/>
      <c r="E43" s="1"/>
      <c r="F43" s="1"/>
      <c r="G43" s="1"/>
      <c r="H43" s="1"/>
      <c r="I43" s="1"/>
      <c r="J43" s="1"/>
      <c r="K43" s="1"/>
      <c r="L43" s="1"/>
      <c r="M43" s="87"/>
    </row>
    <row r="44" spans="2:13" x14ac:dyDescent="0.25">
      <c r="B44" s="86"/>
      <c r="C44" s="1" t="s">
        <v>21</v>
      </c>
      <c r="D44" s="1"/>
      <c r="E44" s="1"/>
      <c r="F44" s="1"/>
      <c r="G44" s="1"/>
      <c r="H44" s="1"/>
      <c r="I44" s="1"/>
      <c r="J44" s="1"/>
      <c r="K44" s="1"/>
      <c r="L44" s="1"/>
      <c r="M44" s="87"/>
    </row>
    <row r="45" spans="2:13" x14ac:dyDescent="0.25">
      <c r="B45" s="86"/>
      <c r="C45" s="1"/>
      <c r="D45" s="1"/>
      <c r="E45" s="1"/>
      <c r="F45" s="1"/>
      <c r="G45" s="1"/>
      <c r="H45" s="1"/>
      <c r="I45" s="1"/>
      <c r="J45" s="1"/>
      <c r="K45" s="1"/>
      <c r="L45" s="1"/>
      <c r="M45" s="87"/>
    </row>
    <row r="46" spans="2:13" x14ac:dyDescent="0.25">
      <c r="B46" s="86"/>
      <c r="C46" s="1"/>
      <c r="D46" s="1"/>
      <c r="E46" s="1"/>
      <c r="F46" s="1"/>
      <c r="G46" s="1"/>
      <c r="H46" s="1"/>
      <c r="I46" s="1"/>
      <c r="J46" s="1"/>
      <c r="K46" s="1"/>
      <c r="L46" s="1"/>
      <c r="M46" s="87"/>
    </row>
    <row r="47" spans="2:13" x14ac:dyDescent="0.25">
      <c r="B47" s="86"/>
      <c r="C47" s="15"/>
      <c r="D47" s="1"/>
      <c r="E47" s="1"/>
      <c r="F47" s="1"/>
      <c r="G47" s="1"/>
      <c r="H47" s="1"/>
      <c r="I47" s="1"/>
      <c r="J47" s="1"/>
      <c r="K47" s="1"/>
      <c r="L47" s="1"/>
      <c r="M47" s="87"/>
    </row>
    <row r="48" spans="2:13" x14ac:dyDescent="0.25">
      <c r="B48" s="86"/>
      <c r="C48" s="1" t="s">
        <v>27</v>
      </c>
      <c r="D48" s="1"/>
      <c r="E48" s="1"/>
      <c r="F48" s="1"/>
      <c r="G48" s="1"/>
      <c r="H48" s="1"/>
      <c r="I48" s="1"/>
      <c r="J48" s="1"/>
      <c r="K48" s="1"/>
      <c r="L48" s="1"/>
      <c r="M48" s="87"/>
    </row>
    <row r="49" spans="2:13" ht="15.75" thickBot="1" x14ac:dyDescent="0.3">
      <c r="B49" s="90"/>
      <c r="C49" s="91"/>
      <c r="D49" s="91"/>
      <c r="E49" s="91"/>
      <c r="F49" s="91"/>
      <c r="G49" s="91"/>
      <c r="H49" s="91"/>
      <c r="I49" s="91"/>
      <c r="J49" s="91"/>
      <c r="K49" s="91"/>
      <c r="L49" s="91"/>
      <c r="M49" s="92"/>
    </row>
    <row r="50" spans="2:13" ht="15.75" thickTop="1" x14ac:dyDescent="0.25"/>
    <row r="51" spans="2:13" ht="15.75" thickBot="1" x14ac:dyDescent="0.3"/>
    <row r="52" spans="2:13" ht="19.5" thickBot="1" x14ac:dyDescent="0.35">
      <c r="C52" s="213" t="s">
        <v>165</v>
      </c>
    </row>
  </sheetData>
  <mergeCells count="4">
    <mergeCell ref="C5:I5"/>
    <mergeCell ref="C6:I6"/>
    <mergeCell ref="C7:I7"/>
    <mergeCell ref="C8:I8"/>
  </mergeCells>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M53"/>
  <sheetViews>
    <sheetView showGridLines="0" topLeftCell="A28" zoomScale="90" zoomScaleNormal="90" workbookViewId="0">
      <selection activeCell="C53" sqref="C53"/>
    </sheetView>
  </sheetViews>
  <sheetFormatPr baseColWidth="10" defaultRowHeight="15" x14ac:dyDescent="0.25"/>
  <cols>
    <col min="2" max="2" width="5.5703125" customWidth="1"/>
    <col min="3" max="3" width="41.28515625" bestFit="1" customWidth="1"/>
    <col min="5" max="5" width="11.42578125" customWidth="1"/>
    <col min="6" max="6" width="2.5703125" customWidth="1"/>
    <col min="7" max="7" width="4.5703125" customWidth="1"/>
    <col min="10" max="10" width="3.140625" customWidth="1"/>
    <col min="11" max="11" width="4.42578125" customWidth="1"/>
    <col min="13" max="13" width="3.7109375" customWidth="1"/>
  </cols>
  <sheetData>
    <row r="2" spans="2:13" ht="15.75" thickBot="1" x14ac:dyDescent="0.3"/>
    <row r="3" spans="2:13" ht="15.75" thickTop="1" x14ac:dyDescent="0.25">
      <c r="B3" s="83"/>
      <c r="C3" s="84"/>
      <c r="D3" s="84"/>
      <c r="E3" s="84"/>
      <c r="F3" s="84"/>
      <c r="G3" s="84"/>
      <c r="H3" s="84"/>
      <c r="I3" s="84"/>
      <c r="J3" s="84"/>
      <c r="K3" s="84"/>
      <c r="L3" s="84"/>
      <c r="M3" s="85"/>
    </row>
    <row r="4" spans="2:13" x14ac:dyDescent="0.25">
      <c r="B4" s="86"/>
      <c r="C4" s="1"/>
      <c r="D4" s="1"/>
      <c r="E4" s="1"/>
      <c r="F4" s="1"/>
      <c r="G4" s="1"/>
      <c r="H4" s="1"/>
      <c r="I4" s="1"/>
      <c r="J4" s="1"/>
      <c r="K4" s="1"/>
      <c r="L4" s="1"/>
      <c r="M4" s="87"/>
    </row>
    <row r="5" spans="2:13" ht="18.75" x14ac:dyDescent="0.3">
      <c r="B5" s="86"/>
      <c r="C5" s="222" t="s">
        <v>0</v>
      </c>
      <c r="D5" s="222"/>
      <c r="E5" s="222"/>
      <c r="F5" s="222"/>
      <c r="G5" s="222"/>
      <c r="H5" s="222"/>
      <c r="I5" s="77"/>
      <c r="J5" s="77"/>
      <c r="K5" s="1"/>
      <c r="L5" s="1"/>
      <c r="M5" s="87"/>
    </row>
    <row r="6" spans="2:13" ht="18.75" x14ac:dyDescent="0.3">
      <c r="B6" s="86"/>
      <c r="C6" s="222" t="s">
        <v>1</v>
      </c>
      <c r="D6" s="222"/>
      <c r="E6" s="222"/>
      <c r="F6" s="222"/>
      <c r="G6" s="222"/>
      <c r="H6" s="222"/>
      <c r="I6" s="77"/>
      <c r="J6" s="77"/>
      <c r="K6" s="1"/>
      <c r="L6" s="1"/>
      <c r="M6" s="87"/>
    </row>
    <row r="7" spans="2:13" ht="18.75" x14ac:dyDescent="0.3">
      <c r="B7" s="86"/>
      <c r="C7" s="222" t="s">
        <v>2</v>
      </c>
      <c r="D7" s="222"/>
      <c r="E7" s="222"/>
      <c r="F7" s="222"/>
      <c r="G7" s="222"/>
      <c r="H7" s="222"/>
      <c r="I7" s="77"/>
      <c r="J7" s="77"/>
      <c r="K7" s="1"/>
      <c r="L7" s="1"/>
      <c r="M7" s="87"/>
    </row>
    <row r="8" spans="2:13" ht="18.75" x14ac:dyDescent="0.3">
      <c r="B8" s="86"/>
      <c r="C8" s="222" t="s">
        <v>96</v>
      </c>
      <c r="D8" s="222"/>
      <c r="E8" s="222"/>
      <c r="F8" s="222"/>
      <c r="G8" s="222"/>
      <c r="H8" s="222"/>
      <c r="I8" s="77"/>
      <c r="J8" s="77"/>
      <c r="K8" s="1"/>
      <c r="L8" s="1"/>
      <c r="M8" s="87"/>
    </row>
    <row r="9" spans="2:13" ht="18.75" x14ac:dyDescent="0.3">
      <c r="B9" s="86"/>
      <c r="C9" s="77"/>
      <c r="D9" s="77"/>
      <c r="E9" s="77"/>
      <c r="F9" s="77"/>
      <c r="G9" s="77"/>
      <c r="H9" s="77"/>
      <c r="I9" s="77"/>
      <c r="J9" s="77"/>
      <c r="K9" s="1"/>
      <c r="L9" s="1"/>
      <c r="M9" s="87"/>
    </row>
    <row r="10" spans="2:13" ht="30" x14ac:dyDescent="0.3">
      <c r="B10" s="86"/>
      <c r="C10" s="77"/>
      <c r="D10" s="77"/>
      <c r="E10" s="3"/>
      <c r="F10" s="3"/>
      <c r="G10" s="3"/>
      <c r="H10" s="77"/>
      <c r="I10" s="77"/>
      <c r="J10" s="77"/>
      <c r="K10" s="3"/>
      <c r="L10" s="63" t="s">
        <v>95</v>
      </c>
      <c r="M10" s="87"/>
    </row>
    <row r="11" spans="2:13" x14ac:dyDescent="0.25">
      <c r="B11" s="86"/>
      <c r="C11" s="1"/>
      <c r="D11" s="2" t="str">
        <f>+'EST. SITUACIÓN FINANCIERA'!D10</f>
        <v>PROYECCIÓN AÑO 2</v>
      </c>
      <c r="E11" s="190"/>
      <c r="F11" s="3"/>
      <c r="G11" s="3"/>
      <c r="H11" s="2" t="str">
        <f>+'EST. SITUACIÓN FINANCIERA'!H10</f>
        <v>AÑO 1</v>
      </c>
      <c r="I11" s="3"/>
      <c r="J11" s="3"/>
      <c r="K11" s="1"/>
      <c r="L11" s="1"/>
      <c r="M11" s="87"/>
    </row>
    <row r="12" spans="2:13" x14ac:dyDescent="0.25">
      <c r="B12" s="86"/>
      <c r="C12" s="1" t="s">
        <v>70</v>
      </c>
      <c r="D12" s="31">
        <f>+'EST RESUL AN. VERTICAL'!D12</f>
        <v>18000</v>
      </c>
      <c r="E12" s="75"/>
      <c r="F12" s="75"/>
      <c r="G12" s="30"/>
      <c r="H12" s="32">
        <v>5743.2</v>
      </c>
      <c r="I12" s="75"/>
      <c r="J12" s="126"/>
      <c r="K12" s="1"/>
      <c r="L12" s="57"/>
      <c r="M12" s="87"/>
    </row>
    <row r="13" spans="2:13" x14ac:dyDescent="0.25">
      <c r="B13" s="86"/>
      <c r="C13" s="1" t="s">
        <v>71</v>
      </c>
      <c r="D13" s="33">
        <f>+'EST RESUL AN. VERTICAL'!D13</f>
        <v>-14760</v>
      </c>
      <c r="E13" s="75"/>
      <c r="F13" s="75"/>
      <c r="G13" s="30"/>
      <c r="H13" s="33">
        <v>-4706.8</v>
      </c>
      <c r="I13" s="75"/>
      <c r="J13" s="126"/>
      <c r="K13" s="1"/>
      <c r="L13" s="58"/>
      <c r="M13" s="87"/>
    </row>
    <row r="14" spans="2:13" s="22" customFormat="1" x14ac:dyDescent="0.25">
      <c r="B14" s="124"/>
      <c r="C14" s="3" t="s">
        <v>72</v>
      </c>
      <c r="D14" s="30"/>
      <c r="E14" s="29">
        <f>SUM(D12:D13)</f>
        <v>3240</v>
      </c>
      <c r="F14" s="30"/>
      <c r="G14" s="30"/>
      <c r="H14" s="30"/>
      <c r="I14" s="29">
        <f>SUM(H12:H13)</f>
        <v>1036.3999999999996</v>
      </c>
      <c r="J14" s="23"/>
      <c r="K14" s="3"/>
      <c r="L14" s="59"/>
      <c r="M14" s="122"/>
    </row>
    <row r="15" spans="2:13" x14ac:dyDescent="0.25">
      <c r="B15" s="86"/>
      <c r="C15" s="3" t="s">
        <v>73</v>
      </c>
      <c r="D15" s="75"/>
      <c r="E15" s="75"/>
      <c r="F15" s="75"/>
      <c r="G15" s="30"/>
      <c r="H15" s="75"/>
      <c r="I15" s="75"/>
      <c r="J15" s="126"/>
      <c r="K15" s="1"/>
      <c r="L15" s="135"/>
      <c r="M15" s="87"/>
    </row>
    <row r="16" spans="2:13" x14ac:dyDescent="0.25">
      <c r="B16" s="86"/>
      <c r="C16" s="1" t="s">
        <v>74</v>
      </c>
      <c r="D16" s="32">
        <f>+'EST RESUL AN. VERTICAL'!D16</f>
        <v>-660</v>
      </c>
      <c r="E16" s="75"/>
      <c r="F16" s="75"/>
      <c r="G16" s="30"/>
      <c r="H16" s="32">
        <v>-79.599999999999994</v>
      </c>
      <c r="I16" s="75"/>
      <c r="J16" s="126"/>
      <c r="K16" s="1"/>
      <c r="L16" s="57"/>
      <c r="M16" s="87"/>
    </row>
    <row r="17" spans="2:13" x14ac:dyDescent="0.25">
      <c r="B17" s="86"/>
      <c r="C17" s="1" t="s">
        <v>75</v>
      </c>
      <c r="D17" s="31">
        <f>+'EST RESUL AN. VERTICAL'!D17</f>
        <v>-289</v>
      </c>
      <c r="E17" s="75"/>
      <c r="F17" s="75"/>
      <c r="G17" s="30"/>
      <c r="H17" s="31">
        <v>-85.2</v>
      </c>
      <c r="I17" s="75"/>
      <c r="J17" s="126"/>
      <c r="K17" s="1"/>
      <c r="L17" s="58"/>
      <c r="M17" s="87"/>
    </row>
    <row r="18" spans="2:13" x14ac:dyDescent="0.25">
      <c r="B18" s="86"/>
      <c r="C18" s="1" t="s">
        <v>76</v>
      </c>
      <c r="D18" s="31">
        <f>+'EST RESUL AN. VERTICAL'!D18</f>
        <v>-96.55</v>
      </c>
      <c r="E18" s="75"/>
      <c r="F18" s="75"/>
      <c r="G18" s="30"/>
      <c r="H18" s="31">
        <v>-38.799999999999997</v>
      </c>
      <c r="I18" s="75"/>
      <c r="J18" s="126"/>
      <c r="K18" s="1"/>
      <c r="L18" s="58"/>
      <c r="M18" s="87"/>
    </row>
    <row r="19" spans="2:13" x14ac:dyDescent="0.25">
      <c r="B19" s="86"/>
      <c r="C19" s="1" t="s">
        <v>77</v>
      </c>
      <c r="D19" s="31">
        <f>+'EST RESUL AN. VERTICAL'!D19</f>
        <v>-63</v>
      </c>
      <c r="E19" s="75"/>
      <c r="F19" s="75"/>
      <c r="G19" s="30"/>
      <c r="H19" s="31">
        <v>-48.8</v>
      </c>
      <c r="I19" s="75"/>
      <c r="J19" s="126"/>
      <c r="K19" s="1"/>
      <c r="L19" s="58"/>
      <c r="M19" s="87"/>
    </row>
    <row r="20" spans="2:13" x14ac:dyDescent="0.25">
      <c r="B20" s="86"/>
      <c r="C20" s="1" t="s">
        <v>11</v>
      </c>
      <c r="D20" s="33">
        <f>+'EST RESUL AN. VERTICAL'!D20</f>
        <v>-320</v>
      </c>
      <c r="E20" s="75"/>
      <c r="F20" s="75"/>
      <c r="G20" s="30"/>
      <c r="H20" s="33">
        <v>-88</v>
      </c>
      <c r="I20" s="75"/>
      <c r="J20" s="126"/>
      <c r="K20" s="1"/>
      <c r="L20" s="60"/>
      <c r="M20" s="87"/>
    </row>
    <row r="21" spans="2:13" x14ac:dyDescent="0.25">
      <c r="B21" s="86"/>
      <c r="C21" s="1"/>
      <c r="D21" s="75"/>
      <c r="E21" s="75"/>
      <c r="F21" s="75"/>
      <c r="G21" s="30"/>
      <c r="H21" s="75"/>
      <c r="I21" s="75"/>
      <c r="J21" s="126"/>
      <c r="K21" s="1"/>
      <c r="L21" s="135"/>
      <c r="M21" s="87"/>
    </row>
    <row r="22" spans="2:13" x14ac:dyDescent="0.25">
      <c r="B22" s="86"/>
      <c r="C22" s="3" t="s">
        <v>78</v>
      </c>
      <c r="D22" s="75"/>
      <c r="E22" s="75"/>
      <c r="F22" s="75"/>
      <c r="G22" s="30"/>
      <c r="H22" s="75"/>
      <c r="I22" s="75"/>
      <c r="J22" s="126"/>
      <c r="K22" s="1"/>
      <c r="L22" s="135"/>
      <c r="M22" s="87"/>
    </row>
    <row r="23" spans="2:13" x14ac:dyDescent="0.25">
      <c r="B23" s="86"/>
      <c r="C23" s="1" t="s">
        <v>79</v>
      </c>
      <c r="D23" s="32">
        <f>+'EST RESUL AN. VERTICAL'!D23</f>
        <v>-70</v>
      </c>
      <c r="E23" s="75"/>
      <c r="F23" s="75"/>
      <c r="G23" s="30"/>
      <c r="H23" s="32">
        <v>-46</v>
      </c>
      <c r="I23" s="75"/>
      <c r="J23" s="126"/>
      <c r="K23" s="1"/>
      <c r="L23" s="57"/>
      <c r="M23" s="87"/>
    </row>
    <row r="24" spans="2:13" x14ac:dyDescent="0.25">
      <c r="B24" s="86"/>
      <c r="C24" s="1" t="s">
        <v>80</v>
      </c>
      <c r="D24" s="31">
        <f>+'EST RESUL AN. VERTICAL'!D24</f>
        <v>-35</v>
      </c>
      <c r="E24" s="75"/>
      <c r="F24" s="75"/>
      <c r="G24" s="30"/>
      <c r="H24" s="31">
        <v>-26.8</v>
      </c>
      <c r="I24" s="75"/>
      <c r="J24" s="126"/>
      <c r="K24" s="1"/>
      <c r="L24" s="58"/>
      <c r="M24" s="87"/>
    </row>
    <row r="25" spans="2:13" x14ac:dyDescent="0.25">
      <c r="B25" s="86"/>
      <c r="C25" s="1" t="s">
        <v>81</v>
      </c>
      <c r="D25" s="31">
        <f>+'EST RESUL AN. VERTICAL'!D25</f>
        <v>-11</v>
      </c>
      <c r="E25" s="75"/>
      <c r="F25" s="75"/>
      <c r="G25" s="30"/>
      <c r="H25" s="31">
        <v>-8.8000000000000007</v>
      </c>
      <c r="I25" s="75"/>
      <c r="J25" s="126"/>
      <c r="K25" s="1"/>
      <c r="L25" s="58"/>
      <c r="M25" s="87"/>
    </row>
    <row r="26" spans="2:13" x14ac:dyDescent="0.25">
      <c r="B26" s="86"/>
      <c r="C26" s="1" t="s">
        <v>82</v>
      </c>
      <c r="D26" s="31">
        <f>+'EST RESUL AN. VERTICAL'!D26</f>
        <v>-9</v>
      </c>
      <c r="E26" s="75"/>
      <c r="F26" s="75"/>
      <c r="G26" s="30"/>
      <c r="H26" s="31">
        <v>-0.375</v>
      </c>
      <c r="I26" s="75"/>
      <c r="J26" s="126"/>
      <c r="K26" s="1"/>
      <c r="L26" s="58"/>
      <c r="M26" s="87"/>
    </row>
    <row r="27" spans="2:13" x14ac:dyDescent="0.25">
      <c r="B27" s="86"/>
      <c r="C27" s="1" t="s">
        <v>11</v>
      </c>
      <c r="D27" s="33">
        <f>+'EST RESUL AN. VERTICAL'!D27</f>
        <v>-80</v>
      </c>
      <c r="E27" s="75"/>
      <c r="F27" s="75"/>
      <c r="G27" s="30"/>
      <c r="H27" s="33">
        <v>-72</v>
      </c>
      <c r="I27" s="75"/>
      <c r="J27" s="126"/>
      <c r="K27" s="1"/>
      <c r="L27" s="58"/>
      <c r="M27" s="87"/>
    </row>
    <row r="28" spans="2:13" s="22" customFormat="1" x14ac:dyDescent="0.25">
      <c r="B28" s="124"/>
      <c r="C28" s="3" t="s">
        <v>83</v>
      </c>
      <c r="D28" s="30"/>
      <c r="E28" s="29">
        <f>SUM(D14:D27)+E14</f>
        <v>1606.45</v>
      </c>
      <c r="F28" s="30"/>
      <c r="G28" s="30"/>
      <c r="H28" s="30"/>
      <c r="I28" s="29">
        <f>SUM(H14:H27)+I14</f>
        <v>542.02499999999964</v>
      </c>
      <c r="J28" s="23"/>
      <c r="K28" s="3"/>
      <c r="L28" s="61"/>
      <c r="M28" s="122"/>
    </row>
    <row r="29" spans="2:13" x14ac:dyDescent="0.25">
      <c r="B29" s="86"/>
      <c r="C29" s="1" t="s">
        <v>84</v>
      </c>
      <c r="D29" s="34">
        <f>+'EST RESUL AN. VERTICAL'!D29</f>
        <v>-260</v>
      </c>
      <c r="E29" s="75"/>
      <c r="F29" s="75"/>
      <c r="G29" s="30"/>
      <c r="H29" s="34">
        <v>-140</v>
      </c>
      <c r="I29" s="75"/>
      <c r="J29" s="126"/>
      <c r="K29" s="135"/>
      <c r="L29" s="58"/>
      <c r="M29" s="87"/>
    </row>
    <row r="30" spans="2:13" s="22" customFormat="1" x14ac:dyDescent="0.25">
      <c r="B30" s="124"/>
      <c r="C30" s="3" t="s">
        <v>85</v>
      </c>
      <c r="D30" s="30"/>
      <c r="E30" s="64">
        <f>+E28+D29</f>
        <v>1346.45</v>
      </c>
      <c r="F30" s="30"/>
      <c r="G30" s="30"/>
      <c r="H30" s="30"/>
      <c r="I30" s="64">
        <f>SUM(H28:H29)</f>
        <v>-140</v>
      </c>
      <c r="J30" s="23"/>
      <c r="K30" s="3"/>
      <c r="L30" s="61"/>
      <c r="M30" s="122"/>
    </row>
    <row r="31" spans="2:13" s="22" customFormat="1" x14ac:dyDescent="0.25">
      <c r="B31" s="124"/>
      <c r="C31" s="3" t="s">
        <v>86</v>
      </c>
      <c r="D31" s="30"/>
      <c r="E31" s="186">
        <f>-E30*0.25</f>
        <v>-336.61250000000001</v>
      </c>
      <c r="F31" s="30"/>
      <c r="G31" s="30"/>
      <c r="H31" s="30"/>
      <c r="I31" s="65">
        <f>-I30*0.25</f>
        <v>35</v>
      </c>
      <c r="J31" s="23"/>
      <c r="K31" s="3"/>
      <c r="L31" s="61"/>
      <c r="M31" s="122"/>
    </row>
    <row r="32" spans="2:13" s="22" customFormat="1" x14ac:dyDescent="0.25">
      <c r="B32" s="124"/>
      <c r="C32" s="3" t="s">
        <v>87</v>
      </c>
      <c r="D32" s="30"/>
      <c r="E32" s="65">
        <f>SUM(E30:E31)</f>
        <v>1009.8375000000001</v>
      </c>
      <c r="F32" s="30"/>
      <c r="G32" s="30"/>
      <c r="H32" s="30"/>
      <c r="I32" s="29">
        <f>SUM(I30:I31)</f>
        <v>-105</v>
      </c>
      <c r="J32" s="23"/>
      <c r="K32" s="3"/>
      <c r="L32" s="61"/>
      <c r="M32" s="122"/>
    </row>
    <row r="33" spans="2:13" x14ac:dyDescent="0.25">
      <c r="B33" s="86"/>
      <c r="C33" s="1" t="s">
        <v>88</v>
      </c>
      <c r="D33" s="34">
        <f>+'EST RESUL AN. VERTICAL'!D33</f>
        <v>440.2</v>
      </c>
      <c r="E33" s="75"/>
      <c r="F33" s="75"/>
      <c r="G33" s="30"/>
      <c r="H33" s="34">
        <v>-110.4</v>
      </c>
      <c r="I33" s="75"/>
      <c r="J33" s="126"/>
      <c r="K33" s="1"/>
      <c r="L33" s="58"/>
      <c r="M33" s="87"/>
    </row>
    <row r="34" spans="2:13" s="22" customFormat="1" x14ac:dyDescent="0.25">
      <c r="B34" s="124"/>
      <c r="C34" s="3" t="s">
        <v>89</v>
      </c>
      <c r="D34" s="30"/>
      <c r="E34" s="29">
        <f>+E32+D33</f>
        <v>1450.0375000000001</v>
      </c>
      <c r="F34" s="30"/>
      <c r="G34" s="30"/>
      <c r="H34" s="30"/>
      <c r="I34" s="29">
        <f>SUM(H32:H33)</f>
        <v>-110.4</v>
      </c>
      <c r="J34" s="23"/>
      <c r="K34" s="3"/>
      <c r="L34" s="59"/>
      <c r="M34" s="122"/>
    </row>
    <row r="35" spans="2:13" x14ac:dyDescent="0.25">
      <c r="B35" s="86"/>
      <c r="C35" s="1"/>
      <c r="D35" s="126"/>
      <c r="E35" s="126"/>
      <c r="F35" s="126"/>
      <c r="G35" s="126"/>
      <c r="H35" s="126"/>
      <c r="I35" s="126"/>
      <c r="J35" s="126"/>
      <c r="K35" s="1"/>
      <c r="L35" s="1"/>
      <c r="M35" s="87"/>
    </row>
    <row r="36" spans="2:13" hidden="1" x14ac:dyDescent="0.25">
      <c r="B36" s="86"/>
      <c r="C36" s="1"/>
      <c r="D36" s="126"/>
      <c r="E36" s="126"/>
      <c r="F36" s="126"/>
      <c r="G36" s="126"/>
      <c r="H36" s="126"/>
      <c r="I36" s="126"/>
      <c r="J36" s="126"/>
      <c r="K36" s="1"/>
      <c r="L36" s="1"/>
      <c r="M36" s="87"/>
    </row>
    <row r="37" spans="2:13" hidden="1" x14ac:dyDescent="0.25">
      <c r="B37" s="86"/>
      <c r="C37" s="1" t="s">
        <v>90</v>
      </c>
      <c r="D37" s="126">
        <v>25</v>
      </c>
      <c r="E37" s="126"/>
      <c r="F37" s="126"/>
      <c r="G37" s="126"/>
      <c r="H37" s="126">
        <v>25</v>
      </c>
      <c r="I37" s="126"/>
      <c r="J37" s="126"/>
      <c r="K37" s="1"/>
      <c r="L37" s="1"/>
      <c r="M37" s="87"/>
    </row>
    <row r="38" spans="2:13" hidden="1" x14ac:dyDescent="0.25">
      <c r="B38" s="86"/>
      <c r="C38" s="1" t="s">
        <v>91</v>
      </c>
      <c r="D38" s="126">
        <v>23</v>
      </c>
      <c r="E38" s="126"/>
      <c r="F38" s="126"/>
      <c r="G38" s="126"/>
      <c r="H38" s="126">
        <v>23</v>
      </c>
      <c r="I38" s="126"/>
      <c r="J38" s="126"/>
      <c r="K38" s="1"/>
      <c r="L38" s="1"/>
      <c r="M38" s="87"/>
    </row>
    <row r="39" spans="2:13" hidden="1" x14ac:dyDescent="0.25">
      <c r="B39" s="86"/>
      <c r="C39" s="1" t="s">
        <v>92</v>
      </c>
      <c r="D39" s="126">
        <v>2.16</v>
      </c>
      <c r="E39" s="126"/>
      <c r="F39" s="126"/>
      <c r="G39" s="126"/>
      <c r="H39" s="126">
        <v>2.36</v>
      </c>
      <c r="I39" s="126"/>
      <c r="J39" s="126"/>
      <c r="K39" s="1"/>
      <c r="L39" s="1"/>
      <c r="M39" s="87"/>
    </row>
    <row r="40" spans="2:13" hidden="1" x14ac:dyDescent="0.25">
      <c r="B40" s="86"/>
      <c r="C40" s="1" t="s">
        <v>93</v>
      </c>
      <c r="D40" s="126">
        <v>1.1599999999999999</v>
      </c>
      <c r="E40" s="126"/>
      <c r="F40" s="126"/>
      <c r="G40" s="126"/>
      <c r="H40" s="126">
        <v>1.08</v>
      </c>
      <c r="I40" s="126"/>
      <c r="J40" s="126"/>
      <c r="K40" s="1"/>
      <c r="L40" s="1"/>
      <c r="M40" s="87"/>
    </row>
    <row r="41" spans="2:13" hidden="1" x14ac:dyDescent="0.25">
      <c r="B41" s="86"/>
      <c r="C41" s="1"/>
      <c r="D41" s="126"/>
      <c r="E41" s="126"/>
      <c r="F41" s="126"/>
      <c r="G41" s="126"/>
      <c r="H41" s="126"/>
      <c r="I41" s="126"/>
      <c r="J41" s="126"/>
      <c r="K41" s="1"/>
      <c r="L41" s="1"/>
      <c r="M41" s="87"/>
    </row>
    <row r="42" spans="2:13" hidden="1" x14ac:dyDescent="0.25">
      <c r="B42" s="86"/>
      <c r="C42" s="1"/>
      <c r="D42" s="1"/>
      <c r="E42" s="1"/>
      <c r="F42" s="1"/>
      <c r="G42" s="1"/>
      <c r="H42" s="1"/>
      <c r="I42" s="1"/>
      <c r="J42" s="1"/>
      <c r="K42" s="1"/>
      <c r="L42" s="1"/>
      <c r="M42" s="87"/>
    </row>
    <row r="43" spans="2:13" x14ac:dyDescent="0.25">
      <c r="B43" s="86"/>
      <c r="C43" s="1"/>
      <c r="D43" s="1"/>
      <c r="E43" s="1"/>
      <c r="F43" s="1"/>
      <c r="G43" s="1"/>
      <c r="H43" s="1"/>
      <c r="I43" s="1"/>
      <c r="J43" s="1"/>
      <c r="K43" s="1"/>
      <c r="L43" s="1"/>
      <c r="M43" s="87"/>
    </row>
    <row r="44" spans="2:13" x14ac:dyDescent="0.25">
      <c r="B44" s="86"/>
      <c r="C44" s="15"/>
      <c r="D44" s="1"/>
      <c r="E44" s="1"/>
      <c r="F44" s="1"/>
      <c r="G44" s="1"/>
      <c r="H44" s="1"/>
      <c r="I44" s="1"/>
      <c r="J44" s="1"/>
      <c r="K44" s="1"/>
      <c r="L44" s="1"/>
      <c r="M44" s="87"/>
    </row>
    <row r="45" spans="2:13" x14ac:dyDescent="0.25">
      <c r="B45" s="86"/>
      <c r="C45" s="1" t="s">
        <v>21</v>
      </c>
      <c r="D45" s="1"/>
      <c r="E45" s="1"/>
      <c r="F45" s="1"/>
      <c r="G45" s="1"/>
      <c r="H45" s="1"/>
      <c r="I45" s="1"/>
      <c r="J45" s="1"/>
      <c r="K45" s="1"/>
      <c r="L45" s="1"/>
      <c r="M45" s="87"/>
    </row>
    <row r="46" spans="2:13" x14ac:dyDescent="0.25">
      <c r="B46" s="86"/>
      <c r="C46" s="1"/>
      <c r="D46" s="1"/>
      <c r="E46" s="1"/>
      <c r="F46" s="1"/>
      <c r="G46" s="1"/>
      <c r="H46" s="1"/>
      <c r="I46" s="1"/>
      <c r="J46" s="1"/>
      <c r="K46" s="1"/>
      <c r="L46" s="1"/>
      <c r="M46" s="87"/>
    </row>
    <row r="47" spans="2:13" x14ac:dyDescent="0.25">
      <c r="B47" s="86"/>
      <c r="C47" s="1"/>
      <c r="D47" s="1"/>
      <c r="E47" s="1"/>
      <c r="F47" s="1"/>
      <c r="G47" s="1"/>
      <c r="H47" s="1"/>
      <c r="I47" s="1"/>
      <c r="J47" s="1"/>
      <c r="K47" s="1"/>
      <c r="L47" s="1"/>
      <c r="M47" s="87"/>
    </row>
    <row r="48" spans="2:13" x14ac:dyDescent="0.25">
      <c r="B48" s="86"/>
      <c r="C48" s="15"/>
      <c r="D48" s="1"/>
      <c r="E48" s="1"/>
      <c r="F48" s="1"/>
      <c r="G48" s="1"/>
      <c r="H48" s="1"/>
      <c r="I48" s="1"/>
      <c r="J48" s="1"/>
      <c r="K48" s="1"/>
      <c r="L48" s="1"/>
      <c r="M48" s="87"/>
    </row>
    <row r="49" spans="2:13" x14ac:dyDescent="0.25">
      <c r="B49" s="86"/>
      <c r="C49" s="1" t="s">
        <v>27</v>
      </c>
      <c r="D49" s="1"/>
      <c r="E49" s="1"/>
      <c r="F49" s="1"/>
      <c r="G49" s="1"/>
      <c r="H49" s="1"/>
      <c r="I49" s="1"/>
      <c r="J49" s="1"/>
      <c r="K49" s="1"/>
      <c r="L49" s="1"/>
      <c r="M49" s="87"/>
    </row>
    <row r="50" spans="2:13" ht="15.75" thickBot="1" x14ac:dyDescent="0.3">
      <c r="B50" s="90"/>
      <c r="C50" s="91"/>
      <c r="D50" s="91"/>
      <c r="E50" s="91"/>
      <c r="F50" s="91"/>
      <c r="G50" s="91"/>
      <c r="H50" s="91"/>
      <c r="I50" s="91"/>
      <c r="J50" s="91"/>
      <c r="K50" s="91"/>
      <c r="L50" s="91"/>
      <c r="M50" s="92"/>
    </row>
    <row r="51" spans="2:13" ht="15.75" thickTop="1" x14ac:dyDescent="0.25"/>
    <row r="52" spans="2:13" ht="15.75" thickBot="1" x14ac:dyDescent="0.3"/>
    <row r="53" spans="2:13" ht="19.5" thickBot="1" x14ac:dyDescent="0.35">
      <c r="C53" s="213" t="s">
        <v>165</v>
      </c>
    </row>
  </sheetData>
  <mergeCells count="4">
    <mergeCell ref="C5:H5"/>
    <mergeCell ref="C6:H6"/>
    <mergeCell ref="C7:H7"/>
    <mergeCell ref="C8:H8"/>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1</vt:i4>
      </vt:variant>
    </vt:vector>
  </HeadingPairs>
  <TitlesOfParts>
    <vt:vector size="19" baseType="lpstr">
      <vt:lpstr>PRESENTACIÓN</vt:lpstr>
      <vt:lpstr>EST. SITUACIÓN FINANCIERA</vt:lpstr>
      <vt:lpstr>ESTADO DE RESULTADOS</vt:lpstr>
      <vt:lpstr>EST. FUENTES Y USOS</vt:lpstr>
      <vt:lpstr>EST. FLUJO DE EFECTIVO</vt:lpstr>
      <vt:lpstr>EST. SIT. FIN. AN. VERTICAL</vt:lpstr>
      <vt:lpstr>EST.  SIT. FIN. AN. HORIZONTAL</vt:lpstr>
      <vt:lpstr>EST RESUL AN. VERTICAL</vt:lpstr>
      <vt:lpstr>EST. RESUL AN. HORIZONTAL</vt:lpstr>
      <vt:lpstr>INDICADORES DE LIQUIDEZ</vt:lpstr>
      <vt:lpstr>INDICADORES DE RENTABILIDAD</vt:lpstr>
      <vt:lpstr>INDICADORES DE ENDEUDAMIENTO</vt:lpstr>
      <vt:lpstr>INDICADORES DE ACTIVIDAD</vt:lpstr>
      <vt:lpstr>GAO</vt:lpstr>
      <vt:lpstr>GAF</vt:lpstr>
      <vt:lpstr>GAT</vt:lpstr>
      <vt:lpstr>VALOR DE LA EMPRESA CON DEUDA</vt:lpstr>
      <vt:lpstr>OBSERVACIONES FINALES</vt:lpstr>
      <vt:lpstr>'EST. FLUJO DE EFECTIVO'!Área_de_impresión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Marina Torres Rodriguez</dc:creator>
  <cp:lastModifiedBy>Luz Marina Torres Rodriguez</cp:lastModifiedBy>
  <cp:lastPrinted>2019-02-20T19:17:46Z</cp:lastPrinted>
  <dcterms:created xsi:type="dcterms:W3CDTF">2019-01-29T20:02:21Z</dcterms:created>
  <dcterms:modified xsi:type="dcterms:W3CDTF">2019-02-28T01:40:52Z</dcterms:modified>
</cp:coreProperties>
</file>