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OVA CONTABILIDAD II\Documentos entregables\Claudia\OVA CONTABILIDAD II\UNIDAD 2\6. ANIMACIONES\"/>
    </mc:Choice>
  </mc:AlternateContent>
  <bookViews>
    <workbookView xWindow="0" yWindow="0" windowWidth="20490" windowHeight="8340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1" i="1" l="1"/>
  <c r="G40" i="1"/>
  <c r="G42" i="1"/>
  <c r="C42" i="1"/>
  <c r="C41" i="1"/>
  <c r="C40" i="1"/>
  <c r="I37" i="1"/>
  <c r="I35" i="1"/>
  <c r="I36" i="1"/>
  <c r="I34" i="1"/>
  <c r="A24" i="1" l="1"/>
  <c r="F18" i="1"/>
  <c r="F30" i="1" s="1"/>
  <c r="B18" i="1"/>
  <c r="B29" i="1" s="1"/>
  <c r="A18" i="1"/>
  <c r="A30" i="1" s="1"/>
  <c r="F17" i="1"/>
  <c r="B17" i="1"/>
  <c r="B28" i="1" s="1"/>
  <c r="A17" i="1"/>
  <c r="A28" i="1" s="1"/>
  <c r="D16" i="1"/>
  <c r="C16" i="1"/>
  <c r="C27" i="1" s="1"/>
  <c r="B16" i="1"/>
  <c r="B27" i="1" s="1"/>
  <c r="A16" i="1"/>
  <c r="A27" i="1" s="1"/>
  <c r="F15" i="1"/>
  <c r="F26" i="1" s="1"/>
  <c r="B15" i="1"/>
  <c r="B26" i="1" s="1"/>
  <c r="A15" i="1"/>
  <c r="A26" i="1" s="1"/>
  <c r="D14" i="1"/>
  <c r="D25" i="1" s="1"/>
  <c r="C14" i="1"/>
  <c r="C25" i="1" s="1"/>
  <c r="B14" i="1"/>
  <c r="B25" i="1" s="1"/>
  <c r="A14" i="1"/>
  <c r="A25" i="1" s="1"/>
  <c r="D13" i="1"/>
  <c r="H13" i="1" s="1"/>
  <c r="C13" i="1"/>
  <c r="C24" i="1" s="1"/>
  <c r="B13" i="1"/>
  <c r="B24" i="1" s="1"/>
  <c r="A13" i="1"/>
  <c r="C30" i="1" l="1"/>
  <c r="G30" i="1" s="1"/>
  <c r="C29" i="1"/>
  <c r="C28" i="1"/>
  <c r="C26" i="1"/>
  <c r="E25" i="1"/>
  <c r="H14" i="1"/>
  <c r="H15" i="1" s="1"/>
  <c r="H16" i="1" s="1"/>
  <c r="H17" i="1" s="1"/>
  <c r="H18" i="1" s="1"/>
  <c r="G26" i="1"/>
  <c r="E16" i="1"/>
  <c r="E14" i="1"/>
  <c r="D27" i="1"/>
  <c r="E27" i="1" s="1"/>
  <c r="D24" i="1"/>
  <c r="H24" i="1" s="1"/>
  <c r="H25" i="1" s="1"/>
  <c r="H26" i="1" s="1"/>
  <c r="F28" i="1"/>
  <c r="E24" i="1"/>
  <c r="B30" i="1"/>
  <c r="E13" i="1"/>
  <c r="H27" i="1" l="1"/>
  <c r="H28" i="1" s="1"/>
  <c r="M15" i="1"/>
  <c r="I13" i="1"/>
  <c r="I14" i="1" s="1"/>
  <c r="G28" i="1"/>
  <c r="F29" i="1"/>
  <c r="G29" i="1" s="1"/>
  <c r="M26" i="1"/>
  <c r="I24" i="1"/>
  <c r="I25" i="1" s="1"/>
  <c r="I26" i="1" s="1"/>
  <c r="I27" i="1" s="1"/>
  <c r="I28" i="1" s="1"/>
  <c r="I29" i="1" s="1"/>
  <c r="I30" i="1" s="1"/>
  <c r="M27" i="1" s="1"/>
  <c r="C15" i="1" l="1"/>
  <c r="G15" i="1" s="1"/>
  <c r="M28" i="1"/>
  <c r="H29" i="1"/>
  <c r="H30" i="1" s="1"/>
  <c r="O28" i="1"/>
  <c r="I15" i="1" l="1"/>
  <c r="I16" i="1" s="1"/>
  <c r="C17" i="1" l="1"/>
  <c r="G17" i="1" s="1"/>
  <c r="I17" i="1" s="1"/>
  <c r="C18" i="1" l="1"/>
  <c r="G18" i="1" s="1"/>
  <c r="O17" i="1" s="1"/>
  <c r="I18" i="1" l="1"/>
  <c r="M16" i="1" s="1"/>
  <c r="M17" i="1" s="1"/>
</calcChain>
</file>

<file path=xl/sharedStrings.xml><?xml version="1.0" encoding="utf-8"?>
<sst xmlns="http://schemas.openxmlformats.org/spreadsheetml/2006/main" count="73" uniqueCount="27">
  <si>
    <t>La empresa Ejemplo Ltda, tiene la siguiente información de mercancías. Establezca saldo en unidades y en pesos.</t>
  </si>
  <si>
    <t>COMPRA</t>
  </si>
  <si>
    <t>Unidades del producto XYZ</t>
  </si>
  <si>
    <t>Costo unitario</t>
  </si>
  <si>
    <t>VENDE</t>
  </si>
  <si>
    <t>Precio de venta</t>
  </si>
  <si>
    <t>kardex Método Promedio Ponderado</t>
  </si>
  <si>
    <t>FECHA</t>
  </si>
  <si>
    <t>DETALLE</t>
  </si>
  <si>
    <t>VR. UNIT</t>
  </si>
  <si>
    <t>ENTRADAS</t>
  </si>
  <si>
    <t>SALIDAS</t>
  </si>
  <si>
    <t>SALDO</t>
  </si>
  <si>
    <t>Q.</t>
  </si>
  <si>
    <t>VR.</t>
  </si>
  <si>
    <t>Inventario Inicial</t>
  </si>
  <si>
    <t>más Compras</t>
  </si>
  <si>
    <t>Menos Inventario Final</t>
  </si>
  <si>
    <t>Igual Costo de mercancías</t>
  </si>
  <si>
    <t>Igual salidas</t>
  </si>
  <si>
    <t>kardex Método PEPS o FIFO</t>
  </si>
  <si>
    <t>TOTAL VENTAS</t>
  </si>
  <si>
    <t>Ingresos</t>
  </si>
  <si>
    <t>Costos</t>
  </si>
  <si>
    <t>Utilidad</t>
  </si>
  <si>
    <t>PROMEDIO</t>
  </si>
  <si>
    <t>PEPS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</si>
</sst>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14" fontId="0" fillId="0" borderId="0" xfId="0" applyNumberFormat="1"/>
    <xf numFmtId="3" fontId="0" fillId="0" borderId="0" xfId="0" applyNumberFormat="1"/>
    <xf numFmtId="0" fontId="1" fillId="0" borderId="2" xfId="0" applyFont="1" applyBorder="1"/>
    <xf numFmtId="0" fontId="1" fillId="0" borderId="3" xfId="0" applyFont="1" applyBorder="1"/>
    <xf numFmtId="3" fontId="1" fillId="0" borderId="3" xfId="0" applyNumberFormat="1" applyFont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3" fontId="1" fillId="0" borderId="6" xfId="0" applyNumberFormat="1" applyFont="1" applyBorder="1" applyAlignment="1">
      <alignment horizontal="center"/>
    </xf>
    <xf numFmtId="3" fontId="1" fillId="0" borderId="7" xfId="0" applyNumberFormat="1" applyFont="1" applyBorder="1" applyAlignment="1">
      <alignment horizontal="center"/>
    </xf>
    <xf numFmtId="3" fontId="1" fillId="0" borderId="8" xfId="0" applyNumberFormat="1" applyFont="1" applyBorder="1" applyAlignment="1">
      <alignment horizontal="center"/>
    </xf>
    <xf numFmtId="14" fontId="0" fillId="0" borderId="9" xfId="0" applyNumberFormat="1" applyBorder="1"/>
    <xf numFmtId="0" fontId="0" fillId="0" borderId="10" xfId="0" applyBorder="1"/>
    <xf numFmtId="3" fontId="0" fillId="0" borderId="10" xfId="0" applyNumberFormat="1" applyBorder="1"/>
    <xf numFmtId="3" fontId="0" fillId="0" borderId="9" xfId="0" applyNumberFormat="1" applyBorder="1"/>
    <xf numFmtId="3" fontId="0" fillId="2" borderId="10" xfId="0" applyNumberFormat="1" applyFill="1" applyBorder="1"/>
    <xf numFmtId="0" fontId="0" fillId="0" borderId="5" xfId="0" applyBorder="1"/>
    <xf numFmtId="0" fontId="0" fillId="0" borderId="6" xfId="0" applyBorder="1"/>
    <xf numFmtId="3" fontId="0" fillId="0" borderId="6" xfId="0" applyNumberFormat="1" applyBorder="1"/>
    <xf numFmtId="3" fontId="0" fillId="0" borderId="5" xfId="0" applyNumberFormat="1" applyBorder="1"/>
    <xf numFmtId="0" fontId="1" fillId="0" borderId="1" xfId="0" applyFont="1" applyBorder="1" applyAlignment="1">
      <alignment horizontal="center"/>
    </xf>
    <xf numFmtId="3" fontId="1" fillId="0" borderId="4" xfId="0" applyNumberFormat="1" applyFont="1" applyBorder="1" applyAlignment="1">
      <alignment horizontal="center"/>
    </xf>
    <xf numFmtId="3" fontId="1" fillId="0" borderId="3" xfId="0" applyNumberFormat="1" applyFont="1" applyBorder="1" applyAlignment="1">
      <alignment horizontal="center"/>
    </xf>
    <xf numFmtId="0" fontId="1" fillId="0" borderId="0" xfId="0" applyFont="1"/>
    <xf numFmtId="3" fontId="1" fillId="0" borderId="0" xfId="0" applyNumberFormat="1" applyFont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2"/>
  <sheetViews>
    <sheetView tabSelected="1" topLeftCell="A19" workbookViewId="0">
      <selection activeCell="N20" sqref="N20"/>
    </sheetView>
  </sheetViews>
  <sheetFormatPr baseColWidth="10" defaultRowHeight="15" x14ac:dyDescent="0.25"/>
  <cols>
    <col min="5" max="5" width="13.85546875" customWidth="1"/>
    <col min="6" max="6" width="14.7109375" bestFit="1" customWidth="1"/>
    <col min="11" max="11" width="11.85546875" bestFit="1" customWidth="1"/>
  </cols>
  <sheetData>
    <row r="1" spans="1:13" x14ac:dyDescent="0.25">
      <c r="A1" t="s">
        <v>0</v>
      </c>
    </row>
    <row r="3" spans="1:13" x14ac:dyDescent="0.25">
      <c r="A3" s="1">
        <v>43102</v>
      </c>
      <c r="B3" t="s">
        <v>1</v>
      </c>
      <c r="C3">
        <v>100</v>
      </c>
      <c r="D3" t="s">
        <v>2</v>
      </c>
      <c r="F3" t="s">
        <v>3</v>
      </c>
      <c r="G3" s="2">
        <v>15200</v>
      </c>
    </row>
    <row r="4" spans="1:13" x14ac:dyDescent="0.25">
      <c r="A4" s="1">
        <v>43110</v>
      </c>
      <c r="B4" t="s">
        <v>1</v>
      </c>
      <c r="C4">
        <v>500</v>
      </c>
      <c r="D4" t="s">
        <v>2</v>
      </c>
      <c r="F4" t="s">
        <v>3</v>
      </c>
      <c r="G4" s="2">
        <v>16800</v>
      </c>
    </row>
    <row r="5" spans="1:13" x14ac:dyDescent="0.25">
      <c r="A5" s="1">
        <v>43125</v>
      </c>
      <c r="B5" t="s">
        <v>4</v>
      </c>
      <c r="C5">
        <v>50</v>
      </c>
      <c r="D5" t="s">
        <v>2</v>
      </c>
      <c r="F5" t="s">
        <v>5</v>
      </c>
      <c r="G5" s="2">
        <v>20000</v>
      </c>
    </row>
    <row r="6" spans="1:13" x14ac:dyDescent="0.25">
      <c r="A6" s="1">
        <v>43137</v>
      </c>
      <c r="B6" t="s">
        <v>1</v>
      </c>
      <c r="C6">
        <v>180</v>
      </c>
      <c r="D6" t="s">
        <v>2</v>
      </c>
      <c r="F6" t="s">
        <v>3</v>
      </c>
      <c r="G6" s="2">
        <v>14000</v>
      </c>
    </row>
    <row r="7" spans="1:13" x14ac:dyDescent="0.25">
      <c r="A7" s="1">
        <v>43146</v>
      </c>
      <c r="B7" t="s">
        <v>4</v>
      </c>
      <c r="C7">
        <v>300</v>
      </c>
      <c r="D7" t="s">
        <v>2</v>
      </c>
      <c r="F7" t="s">
        <v>5</v>
      </c>
      <c r="G7" s="2">
        <v>20000</v>
      </c>
    </row>
    <row r="8" spans="1:13" x14ac:dyDescent="0.25">
      <c r="A8" s="1">
        <v>43148</v>
      </c>
      <c r="B8" t="s">
        <v>4</v>
      </c>
      <c r="C8">
        <v>100</v>
      </c>
      <c r="D8" t="s">
        <v>2</v>
      </c>
      <c r="F8" t="s">
        <v>5</v>
      </c>
      <c r="G8" s="2">
        <v>21000</v>
      </c>
    </row>
    <row r="10" spans="1:13" ht="15.75" thickBot="1" x14ac:dyDescent="0.3">
      <c r="A10" s="20" t="s">
        <v>6</v>
      </c>
      <c r="B10" s="20"/>
      <c r="C10" s="20"/>
      <c r="D10" s="20"/>
      <c r="E10" s="20"/>
      <c r="F10" s="20"/>
      <c r="G10" s="20"/>
      <c r="H10" s="20"/>
      <c r="I10" s="20"/>
    </row>
    <row r="11" spans="1:13" ht="15.75" thickBot="1" x14ac:dyDescent="0.3">
      <c r="A11" s="3" t="s">
        <v>7</v>
      </c>
      <c r="B11" s="4" t="s">
        <v>8</v>
      </c>
      <c r="C11" s="5" t="s">
        <v>9</v>
      </c>
      <c r="D11" s="21" t="s">
        <v>10</v>
      </c>
      <c r="E11" s="22"/>
      <c r="F11" s="21" t="s">
        <v>11</v>
      </c>
      <c r="G11" s="22"/>
      <c r="H11" s="21" t="s">
        <v>12</v>
      </c>
      <c r="I11" s="22"/>
    </row>
    <row r="12" spans="1:13" ht="15.75" thickBot="1" x14ac:dyDescent="0.3">
      <c r="A12" s="6"/>
      <c r="B12" s="7"/>
      <c r="C12" s="8"/>
      <c r="D12" s="9" t="s">
        <v>13</v>
      </c>
      <c r="E12" s="10" t="s">
        <v>14</v>
      </c>
      <c r="F12" s="10" t="s">
        <v>13</v>
      </c>
      <c r="G12" s="10" t="s">
        <v>14</v>
      </c>
      <c r="H12" s="10" t="s">
        <v>13</v>
      </c>
      <c r="I12" s="10" t="s">
        <v>14</v>
      </c>
    </row>
    <row r="13" spans="1:13" x14ac:dyDescent="0.25">
      <c r="A13" s="11">
        <f>+A3</f>
        <v>43102</v>
      </c>
      <c r="B13" s="12" t="str">
        <f>+B3</f>
        <v>COMPRA</v>
      </c>
      <c r="C13" s="13">
        <f>+G3</f>
        <v>15200</v>
      </c>
      <c r="D13" s="14">
        <f>+C3</f>
        <v>100</v>
      </c>
      <c r="E13" s="13">
        <f>+D13*C13</f>
        <v>1520000</v>
      </c>
      <c r="F13" s="13"/>
      <c r="G13" s="13"/>
      <c r="H13" s="13">
        <f>+D13</f>
        <v>100</v>
      </c>
      <c r="I13" s="13">
        <f>+E13</f>
        <v>1520000</v>
      </c>
    </row>
    <row r="14" spans="1:13" x14ac:dyDescent="0.25">
      <c r="A14" s="11">
        <f t="shared" ref="A14:B18" si="0">+A4</f>
        <v>43110</v>
      </c>
      <c r="B14" s="12" t="str">
        <f t="shared" si="0"/>
        <v>COMPRA</v>
      </c>
      <c r="C14" s="13">
        <f>+G4</f>
        <v>16800</v>
      </c>
      <c r="D14" s="14">
        <f>+C4</f>
        <v>500</v>
      </c>
      <c r="E14" s="13">
        <f>+D14*C14</f>
        <v>8400000</v>
      </c>
      <c r="F14" s="13"/>
      <c r="G14" s="13"/>
      <c r="H14" s="13">
        <f>+H13+D14-F14</f>
        <v>600</v>
      </c>
      <c r="I14" s="13">
        <f>+I13+E14-G14</f>
        <v>9920000</v>
      </c>
      <c r="K14" t="s">
        <v>15</v>
      </c>
      <c r="M14">
        <v>0</v>
      </c>
    </row>
    <row r="15" spans="1:13" x14ac:dyDescent="0.25">
      <c r="A15" s="11">
        <f t="shared" si="0"/>
        <v>43125</v>
      </c>
      <c r="B15" s="12" t="str">
        <f t="shared" si="0"/>
        <v>VENDE</v>
      </c>
      <c r="C15" s="13">
        <f>+I14/H14</f>
        <v>16533.333333333332</v>
      </c>
      <c r="D15" s="14"/>
      <c r="E15" s="13"/>
      <c r="F15" s="13">
        <f>+C5</f>
        <v>50</v>
      </c>
      <c r="G15" s="13">
        <f>+F15*C15</f>
        <v>826666.66666666663</v>
      </c>
      <c r="H15" s="13">
        <f t="shared" ref="H15:I18" si="1">+H14+D15-F15</f>
        <v>550</v>
      </c>
      <c r="I15" s="13">
        <f t="shared" si="1"/>
        <v>9093333.333333334</v>
      </c>
      <c r="K15" t="s">
        <v>16</v>
      </c>
      <c r="M15" s="2">
        <f>+SUM(E13:E19)</f>
        <v>12440000</v>
      </c>
    </row>
    <row r="16" spans="1:13" x14ac:dyDescent="0.25">
      <c r="A16" s="11">
        <f t="shared" si="0"/>
        <v>43137</v>
      </c>
      <c r="B16" s="12" t="str">
        <f t="shared" si="0"/>
        <v>COMPRA</v>
      </c>
      <c r="C16" s="13">
        <f>+G6</f>
        <v>14000</v>
      </c>
      <c r="D16" s="14">
        <f>+C6</f>
        <v>180</v>
      </c>
      <c r="E16" s="13">
        <f>+D16*C16</f>
        <v>2520000</v>
      </c>
      <c r="F16" s="13"/>
      <c r="G16" s="13"/>
      <c r="H16" s="13">
        <f t="shared" si="1"/>
        <v>730</v>
      </c>
      <c r="I16" s="13">
        <f t="shared" si="1"/>
        <v>11613333.333333334</v>
      </c>
      <c r="K16" t="s">
        <v>17</v>
      </c>
      <c r="M16" s="2">
        <f>+I18</f>
        <v>5249863.01369863</v>
      </c>
    </row>
    <row r="17" spans="1:15" x14ac:dyDescent="0.25">
      <c r="A17" s="11">
        <f t="shared" si="0"/>
        <v>43146</v>
      </c>
      <c r="B17" s="12" t="str">
        <f t="shared" si="0"/>
        <v>VENDE</v>
      </c>
      <c r="C17" s="13">
        <f>+I16/H16</f>
        <v>15908.675799086759</v>
      </c>
      <c r="D17" s="14"/>
      <c r="E17" s="13"/>
      <c r="F17" s="13">
        <f>+C7</f>
        <v>300</v>
      </c>
      <c r="G17" s="13">
        <f>+F17*C17</f>
        <v>4772602.7397260275</v>
      </c>
      <c r="H17" s="13">
        <f t="shared" si="1"/>
        <v>430</v>
      </c>
      <c r="I17" s="13">
        <f t="shared" si="1"/>
        <v>6840730.5936073065</v>
      </c>
      <c r="K17" t="s">
        <v>18</v>
      </c>
      <c r="M17" s="2">
        <f>+M14+M15-M16</f>
        <v>7190136.98630137</v>
      </c>
      <c r="N17" t="s">
        <v>19</v>
      </c>
      <c r="O17" s="2">
        <f>SUM(G13:G19)</f>
        <v>7190136.98630137</v>
      </c>
    </row>
    <row r="18" spans="1:15" x14ac:dyDescent="0.25">
      <c r="A18" s="11">
        <f t="shared" si="0"/>
        <v>43148</v>
      </c>
      <c r="B18" s="12" t="str">
        <f t="shared" si="0"/>
        <v>VENDE</v>
      </c>
      <c r="C18" s="13">
        <f>+I17/H17</f>
        <v>15908.675799086759</v>
      </c>
      <c r="D18" s="14"/>
      <c r="E18" s="13"/>
      <c r="F18" s="13">
        <f>+C8</f>
        <v>100</v>
      </c>
      <c r="G18" s="13">
        <f>+F18*C18</f>
        <v>1590867.579908676</v>
      </c>
      <c r="H18" s="13">
        <f t="shared" si="1"/>
        <v>330</v>
      </c>
      <c r="I18" s="15">
        <f t="shared" si="1"/>
        <v>5249863.01369863</v>
      </c>
    </row>
    <row r="19" spans="1:15" ht="15.75" thickBot="1" x14ac:dyDescent="0.3">
      <c r="A19" s="16"/>
      <c r="B19" s="17"/>
      <c r="C19" s="18"/>
      <c r="D19" s="19"/>
      <c r="E19" s="18"/>
      <c r="F19" s="18"/>
      <c r="G19" s="18"/>
      <c r="H19" s="18"/>
      <c r="I19" s="18"/>
    </row>
    <row r="20" spans="1:15" x14ac:dyDescent="0.25">
      <c r="C20" s="2"/>
      <c r="D20" s="2"/>
      <c r="E20" s="2"/>
      <c r="F20" s="2"/>
      <c r="G20" s="2"/>
      <c r="H20" s="2"/>
      <c r="I20" s="2"/>
    </row>
    <row r="21" spans="1:15" ht="15.75" thickBot="1" x14ac:dyDescent="0.3">
      <c r="A21" s="20" t="s">
        <v>20</v>
      </c>
      <c r="B21" s="20"/>
      <c r="C21" s="20"/>
      <c r="D21" s="20"/>
      <c r="E21" s="20"/>
      <c r="F21" s="20"/>
      <c r="G21" s="20"/>
      <c r="H21" s="20"/>
      <c r="I21" s="20"/>
    </row>
    <row r="22" spans="1:15" ht="15.75" thickBot="1" x14ac:dyDescent="0.3">
      <c r="A22" s="3" t="s">
        <v>7</v>
      </c>
      <c r="B22" s="4" t="s">
        <v>8</v>
      </c>
      <c r="C22" s="5" t="s">
        <v>9</v>
      </c>
      <c r="D22" s="21" t="s">
        <v>10</v>
      </c>
      <c r="E22" s="22"/>
      <c r="F22" s="21" t="s">
        <v>11</v>
      </c>
      <c r="G22" s="22"/>
      <c r="H22" s="21" t="s">
        <v>12</v>
      </c>
      <c r="I22" s="22"/>
    </row>
    <row r="23" spans="1:15" ht="15.75" thickBot="1" x14ac:dyDescent="0.3">
      <c r="A23" s="6"/>
      <c r="B23" s="7"/>
      <c r="C23" s="8"/>
      <c r="D23" s="9" t="s">
        <v>13</v>
      </c>
      <c r="E23" s="10" t="s">
        <v>14</v>
      </c>
      <c r="F23" s="10" t="s">
        <v>13</v>
      </c>
      <c r="G23" s="10" t="s">
        <v>14</v>
      </c>
      <c r="H23" s="10" t="s">
        <v>13</v>
      </c>
      <c r="I23" s="10" t="s">
        <v>14</v>
      </c>
    </row>
    <row r="24" spans="1:15" x14ac:dyDescent="0.25">
      <c r="A24" s="11">
        <f>+A13</f>
        <v>43102</v>
      </c>
      <c r="B24" s="11" t="str">
        <f>+B13</f>
        <v>COMPRA</v>
      </c>
      <c r="C24" s="13">
        <f>+C13</f>
        <v>15200</v>
      </c>
      <c r="D24" s="14">
        <f>+D13</f>
        <v>100</v>
      </c>
      <c r="E24" s="13">
        <f>+D24*C24</f>
        <v>1520000</v>
      </c>
      <c r="F24" s="13"/>
      <c r="G24" s="13"/>
      <c r="H24" s="13">
        <f>+D24</f>
        <v>100</v>
      </c>
      <c r="I24" s="13">
        <f>+E24</f>
        <v>1520000</v>
      </c>
    </row>
    <row r="25" spans="1:15" x14ac:dyDescent="0.25">
      <c r="A25" s="11">
        <f t="shared" ref="A25:C29" si="2">+A14</f>
        <v>43110</v>
      </c>
      <c r="B25" s="11" t="str">
        <f t="shared" si="2"/>
        <v>COMPRA</v>
      </c>
      <c r="C25" s="13">
        <f>+C14</f>
        <v>16800</v>
      </c>
      <c r="D25" s="14">
        <f>+D14</f>
        <v>500</v>
      </c>
      <c r="E25" s="13">
        <f>+D25*C25</f>
        <v>8400000</v>
      </c>
      <c r="F25" s="13"/>
      <c r="G25" s="13"/>
      <c r="H25" s="13">
        <f>+H24+D25-F25</f>
        <v>600</v>
      </c>
      <c r="I25" s="13">
        <f>+I24+E25-G25</f>
        <v>9920000</v>
      </c>
      <c r="K25" t="s">
        <v>15</v>
      </c>
      <c r="M25">
        <v>0</v>
      </c>
    </row>
    <row r="26" spans="1:15" x14ac:dyDescent="0.25">
      <c r="A26" s="11">
        <f t="shared" si="2"/>
        <v>43125</v>
      </c>
      <c r="B26" s="11" t="str">
        <f t="shared" si="2"/>
        <v>VENDE</v>
      </c>
      <c r="C26" s="13">
        <f>+C24</f>
        <v>15200</v>
      </c>
      <c r="D26" s="14"/>
      <c r="E26" s="13"/>
      <c r="F26" s="13">
        <f>+F15</f>
        <v>50</v>
      </c>
      <c r="G26" s="13">
        <f>+F26*C26</f>
        <v>760000</v>
      </c>
      <c r="H26" s="13">
        <f t="shared" ref="H26:I30" si="3">+H25+D26-F26</f>
        <v>550</v>
      </c>
      <c r="I26" s="13">
        <f t="shared" si="3"/>
        <v>9160000</v>
      </c>
      <c r="K26" t="s">
        <v>16</v>
      </c>
      <c r="M26" s="2">
        <f>+SUM(E24:E30)</f>
        <v>12440000</v>
      </c>
    </row>
    <row r="27" spans="1:15" x14ac:dyDescent="0.25">
      <c r="A27" s="11">
        <f t="shared" si="2"/>
        <v>43137</v>
      </c>
      <c r="B27" s="11" t="str">
        <f t="shared" si="2"/>
        <v>COMPRA</v>
      </c>
      <c r="C27" s="13">
        <f t="shared" si="2"/>
        <v>14000</v>
      </c>
      <c r="D27" s="14">
        <f>+D16</f>
        <v>180</v>
      </c>
      <c r="E27" s="13">
        <f>+D27*C27</f>
        <v>2520000</v>
      </c>
      <c r="F27" s="13"/>
      <c r="G27" s="13"/>
      <c r="H27" s="13">
        <f t="shared" si="3"/>
        <v>730</v>
      </c>
      <c r="I27" s="13">
        <f t="shared" si="3"/>
        <v>11680000</v>
      </c>
      <c r="K27" t="s">
        <v>17</v>
      </c>
      <c r="M27" s="2">
        <f>+I30</f>
        <v>5040000</v>
      </c>
    </row>
    <row r="28" spans="1:15" x14ac:dyDescent="0.25">
      <c r="A28" s="11">
        <f t="shared" si="2"/>
        <v>43146</v>
      </c>
      <c r="B28" s="11" t="str">
        <f t="shared" si="2"/>
        <v>VENDE</v>
      </c>
      <c r="C28" s="13">
        <f>+C24</f>
        <v>15200</v>
      </c>
      <c r="D28" s="14"/>
      <c r="E28" s="13"/>
      <c r="F28" s="13">
        <f>+D24-F26</f>
        <v>50</v>
      </c>
      <c r="G28" s="13">
        <f>+F28*C28</f>
        <v>760000</v>
      </c>
      <c r="H28" s="13">
        <f t="shared" si="3"/>
        <v>680</v>
      </c>
      <c r="I28" s="13">
        <f t="shared" si="3"/>
        <v>10920000</v>
      </c>
      <c r="K28" t="s">
        <v>18</v>
      </c>
      <c r="M28" s="2">
        <f>+M25+M26-M27</f>
        <v>7400000</v>
      </c>
      <c r="N28" t="s">
        <v>19</v>
      </c>
      <c r="O28" s="2">
        <f>SUM(G24:G30)</f>
        <v>7400000</v>
      </c>
    </row>
    <row r="29" spans="1:15" x14ac:dyDescent="0.25">
      <c r="A29" s="11">
        <v>43146</v>
      </c>
      <c r="B29" s="11" t="str">
        <f t="shared" si="2"/>
        <v>VENDE</v>
      </c>
      <c r="C29" s="13">
        <f>+C25</f>
        <v>16800</v>
      </c>
      <c r="D29" s="14"/>
      <c r="E29" s="13"/>
      <c r="F29" s="13">
        <f>+F17-F28</f>
        <v>250</v>
      </c>
      <c r="G29" s="13">
        <f>+F29*C29</f>
        <v>4200000</v>
      </c>
      <c r="H29" s="13">
        <f t="shared" si="3"/>
        <v>430</v>
      </c>
      <c r="I29" s="13">
        <f t="shared" si="3"/>
        <v>6720000</v>
      </c>
    </row>
    <row r="30" spans="1:15" x14ac:dyDescent="0.25">
      <c r="A30" s="11">
        <f>+A18</f>
        <v>43148</v>
      </c>
      <c r="B30" s="11" t="str">
        <f>+B18</f>
        <v>VENDE</v>
      </c>
      <c r="C30" s="13">
        <f>+C25</f>
        <v>16800</v>
      </c>
      <c r="D30" s="14"/>
      <c r="E30" s="13"/>
      <c r="F30" s="13">
        <f>+F18</f>
        <v>100</v>
      </c>
      <c r="G30" s="13">
        <f>+F30*C30</f>
        <v>1680000</v>
      </c>
      <c r="H30" s="13">
        <f t="shared" si="3"/>
        <v>330</v>
      </c>
      <c r="I30" s="15">
        <f t="shared" si="3"/>
        <v>5040000</v>
      </c>
    </row>
    <row r="31" spans="1:15" ht="15.75" thickBot="1" x14ac:dyDescent="0.3">
      <c r="A31" s="16"/>
      <c r="B31" s="17"/>
      <c r="C31" s="18"/>
      <c r="D31" s="19"/>
      <c r="E31" s="18"/>
      <c r="F31" s="18"/>
      <c r="G31" s="18"/>
      <c r="H31" s="18"/>
      <c r="I31" s="18"/>
    </row>
    <row r="34" spans="1:9" x14ac:dyDescent="0.25">
      <c r="A34" s="1">
        <v>43125</v>
      </c>
      <c r="B34" t="s">
        <v>4</v>
      </c>
      <c r="C34">
        <v>50</v>
      </c>
      <c r="D34" t="s">
        <v>2</v>
      </c>
      <c r="F34" t="s">
        <v>5</v>
      </c>
      <c r="G34" s="2">
        <v>20000</v>
      </c>
      <c r="I34" s="2">
        <f>+G34*C34</f>
        <v>1000000</v>
      </c>
    </row>
    <row r="35" spans="1:9" x14ac:dyDescent="0.25">
      <c r="A35" s="1">
        <v>43146</v>
      </c>
      <c r="B35" t="s">
        <v>4</v>
      </c>
      <c r="C35">
        <v>300</v>
      </c>
      <c r="D35" t="s">
        <v>2</v>
      </c>
      <c r="F35" t="s">
        <v>5</v>
      </c>
      <c r="G35" s="2">
        <v>20000</v>
      </c>
      <c r="I35" s="2">
        <f t="shared" ref="I35:I36" si="4">+G35*C35</f>
        <v>6000000</v>
      </c>
    </row>
    <row r="36" spans="1:9" x14ac:dyDescent="0.25">
      <c r="A36" s="1">
        <v>43148</v>
      </c>
      <c r="B36" t="s">
        <v>4</v>
      </c>
      <c r="C36">
        <v>100</v>
      </c>
      <c r="D36" t="s">
        <v>2</v>
      </c>
      <c r="F36" t="s">
        <v>5</v>
      </c>
      <c r="G36" s="2">
        <v>21000</v>
      </c>
      <c r="I36" s="2">
        <f t="shared" si="4"/>
        <v>2100000</v>
      </c>
    </row>
    <row r="37" spans="1:9" x14ac:dyDescent="0.25">
      <c r="F37" s="23" t="s">
        <v>21</v>
      </c>
      <c r="G37" s="23"/>
      <c r="H37" s="23"/>
      <c r="I37" s="24">
        <f>SUM(I34:I36)</f>
        <v>9100000</v>
      </c>
    </row>
    <row r="39" spans="1:9" x14ac:dyDescent="0.25">
      <c r="B39" s="25" t="s">
        <v>25</v>
      </c>
      <c r="C39" s="25"/>
      <c r="F39" s="25" t="s">
        <v>26</v>
      </c>
      <c r="G39" s="25"/>
    </row>
    <row r="40" spans="1:9" x14ac:dyDescent="0.25">
      <c r="B40" t="s">
        <v>22</v>
      </c>
      <c r="C40" s="2">
        <f>+I37</f>
        <v>9100000</v>
      </c>
      <c r="F40" t="s">
        <v>22</v>
      </c>
      <c r="G40" s="2">
        <f>+I37</f>
        <v>9100000</v>
      </c>
    </row>
    <row r="41" spans="1:9" x14ac:dyDescent="0.25">
      <c r="B41" t="s">
        <v>23</v>
      </c>
      <c r="C41" s="2">
        <f>-M17</f>
        <v>-7190136.98630137</v>
      </c>
      <c r="F41" t="s">
        <v>23</v>
      </c>
      <c r="G41" s="2">
        <f>-M28</f>
        <v>-7400000</v>
      </c>
    </row>
    <row r="42" spans="1:9" x14ac:dyDescent="0.25">
      <c r="B42" t="s">
        <v>24</v>
      </c>
      <c r="C42" s="2">
        <f>+C40+C41</f>
        <v>1909863.01369863</v>
      </c>
      <c r="F42" t="s">
        <v>24</v>
      </c>
      <c r="G42" s="2">
        <f>+G40+G41</f>
        <v>1700000</v>
      </c>
    </row>
  </sheetData>
  <mergeCells count="10">
    <mergeCell ref="D22:E22"/>
    <mergeCell ref="F22:G22"/>
    <mergeCell ref="H22:I22"/>
    <mergeCell ref="F39:G39"/>
    <mergeCell ref="B39:C39"/>
    <mergeCell ref="A10:I10"/>
    <mergeCell ref="D11:E11"/>
    <mergeCell ref="F11:G11"/>
    <mergeCell ref="H11:I11"/>
    <mergeCell ref="A21:I2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2018-02-19T16:49:40Z</dcterms:created>
  <dcterms:modified xsi:type="dcterms:W3CDTF">2018-02-19T18:00:12Z</dcterms:modified>
</cp:coreProperties>
</file>